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2026\"/>
    </mc:Choice>
  </mc:AlternateContent>
  <xr:revisionPtr revIDLastSave="0" documentId="8_{675C5C6C-DB48-4B41-9AF0-44A8114A830C}" xr6:coauthVersionLast="47" xr6:coauthVersionMax="47" xr10:uidLastSave="{00000000-0000-0000-0000-000000000000}"/>
  <bookViews>
    <workbookView xWindow="-120" yWindow="-120" windowWidth="20730" windowHeight="11160" xr2:uid="{8279903C-C583-40FA-B055-C7E35EB8FE87}"/>
  </bookViews>
  <sheets>
    <sheet name="Ejecución Presupuestaria" sheetId="1" r:id="rId1"/>
  </sheets>
  <externalReferences>
    <externalReference r:id="rId2"/>
  </externalReferences>
  <definedNames>
    <definedName name="_xlnm._FilterDatabase" localSheetId="0" hidden="1">'Ejecución Presupuestaria'!$B$7:$O$84</definedName>
    <definedName name="_xlnm.Print_Area" localSheetId="0">'Ejecución Presupuestaria'!$A$1:$O$94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D84" i="1" s="1"/>
  <c r="C82" i="1"/>
  <c r="D79" i="1"/>
  <c r="C79" i="1"/>
  <c r="C84" i="1" s="1"/>
  <c r="C86" i="1" s="1"/>
  <c r="D76" i="1"/>
  <c r="C76" i="1"/>
  <c r="N73" i="1"/>
  <c r="N86" i="1" s="1"/>
  <c r="C72" i="1"/>
  <c r="C71" i="1"/>
  <c r="C70" i="1"/>
  <c r="P69" i="1"/>
  <c r="P73" i="1" s="1"/>
  <c r="N69" i="1"/>
  <c r="M69" i="1"/>
  <c r="M73" i="1" s="1"/>
  <c r="M86" i="1" s="1"/>
  <c r="L69" i="1"/>
  <c r="K69" i="1"/>
  <c r="J69" i="1"/>
  <c r="I69" i="1"/>
  <c r="I73" i="1" s="1"/>
  <c r="I86" i="1" s="1"/>
  <c r="H69" i="1"/>
  <c r="G69" i="1"/>
  <c r="G73" i="1" s="1"/>
  <c r="G86" i="1" s="1"/>
  <c r="F69" i="1"/>
  <c r="E69" i="1"/>
  <c r="C69" i="1" s="1"/>
  <c r="D69" i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C66" i="1" s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C61" i="1" s="1"/>
  <c r="D61" i="1"/>
  <c r="C60" i="1"/>
  <c r="C58" i="1"/>
  <c r="O51" i="1"/>
  <c r="O86" i="1" s="1"/>
  <c r="M51" i="1"/>
  <c r="L51" i="1"/>
  <c r="K51" i="1"/>
  <c r="K73" i="1" s="1"/>
  <c r="K86" i="1" s="1"/>
  <c r="J51" i="1"/>
  <c r="I51" i="1"/>
  <c r="H51" i="1"/>
  <c r="G51" i="1"/>
  <c r="C51" i="1" s="1"/>
  <c r="F51" i="1"/>
  <c r="E51" i="1"/>
  <c r="D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E43" i="1"/>
  <c r="D43" i="1"/>
  <c r="C43" i="1"/>
  <c r="C42" i="1"/>
  <c r="C41" i="1"/>
  <c r="C40" i="1"/>
  <c r="C39" i="1"/>
  <c r="C38" i="1"/>
  <c r="C37" i="1"/>
  <c r="C36" i="1"/>
  <c r="P35" i="1"/>
  <c r="M35" i="1"/>
  <c r="L35" i="1"/>
  <c r="K35" i="1"/>
  <c r="J35" i="1"/>
  <c r="J73" i="1" s="1"/>
  <c r="J86" i="1" s="1"/>
  <c r="I35" i="1"/>
  <c r="H35" i="1"/>
  <c r="G35" i="1"/>
  <c r="F35" i="1"/>
  <c r="F73" i="1" s="1"/>
  <c r="F86" i="1" s="1"/>
  <c r="E35" i="1"/>
  <c r="D35" i="1"/>
  <c r="C35" i="1" s="1"/>
  <c r="C33" i="1"/>
  <c r="O25" i="1"/>
  <c r="N25" i="1"/>
  <c r="M25" i="1"/>
  <c r="L25" i="1"/>
  <c r="L73" i="1" s="1"/>
  <c r="L86" i="1" s="1"/>
  <c r="K25" i="1"/>
  <c r="J25" i="1"/>
  <c r="I25" i="1"/>
  <c r="H25" i="1"/>
  <c r="H73" i="1" s="1"/>
  <c r="H86" i="1" s="1"/>
  <c r="G25" i="1"/>
  <c r="F25" i="1"/>
  <c r="E25" i="1"/>
  <c r="D25" i="1"/>
  <c r="C25" i="1" s="1"/>
  <c r="O15" i="1"/>
  <c r="N15" i="1"/>
  <c r="M15" i="1"/>
  <c r="L15" i="1"/>
  <c r="K15" i="1"/>
  <c r="J15" i="1"/>
  <c r="I15" i="1"/>
  <c r="H15" i="1"/>
  <c r="G15" i="1"/>
  <c r="F15" i="1"/>
  <c r="E15" i="1"/>
  <c r="C15" i="1" s="1"/>
  <c r="D15" i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C9" i="1" s="1"/>
  <c r="D9" i="1"/>
  <c r="AB8" i="1"/>
  <c r="V8" i="1"/>
  <c r="W8" i="1" s="1"/>
  <c r="X8" i="1" s="1"/>
  <c r="Y8" i="1" s="1"/>
  <c r="Z8" i="1" s="1"/>
  <c r="U8" i="1"/>
  <c r="A1" i="1"/>
  <c r="D73" i="1" l="1"/>
  <c r="D86" i="1" s="1"/>
  <c r="E73" i="1"/>
  <c r="E86" i="1" s="1"/>
  <c r="AA7" i="1"/>
  <c r="AB7" i="1" s="1"/>
  <c r="B131" i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<sst xmlns="http://schemas.openxmlformats.org/spreadsheetml/2006/main" count="106" uniqueCount="106">
  <si>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</si>
  <si>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</si>
  <si>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</si>
  <si>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</si>
  <si>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2026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</si>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</sst>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  <numFmt numFmtId="166" formatCode="#,##0.00;[Red]#,##0.00"/>
    <numFmt numFmtId="167" formatCode="_-* #,##0.00_-;\-* #,##0.00_-;_-* &quot;-&quot;??_-;_-@_-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43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43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43" fontId="3" fillId="0" borderId="0" xfId="3" applyFont="1" applyAlignment="1">
      <alignment horizontal="center"/>
    </xf>
    <xf numFmtId="43" fontId="3" fillId="0" borderId="0" xfId="3" applyFont="1"/>
    <xf numFmtId="43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43" fontId="2" fillId="2" borderId="0" xfId="3" applyFont="1" applyFill="1" applyBorder="1" applyAlignment="1">
      <alignment horizontal="center" vertical="center" wrapText="1"/>
    </xf>
    <xf numFmtId="43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43" fontId="5" fillId="0" borderId="1" xfId="3" applyFont="1" applyBorder="1" applyAlignment="1">
      <alignment horizontal="left" vertical="center" wrapText="1"/>
    </xf>
    <xf numFmtId="43" fontId="0" fillId="0" borderId="0" xfId="3" applyFont="1"/>
    <xf numFmtId="0" fontId="2" fillId="0" borderId="0" xfId="2" applyFont="1" applyAlignment="1">
      <alignment horizontal="left" vertical="center" wrapText="1"/>
    </xf>
    <xf numFmtId="164" fontId="2" fillId="0" borderId="0" xfId="3" applyNumberFormat="1" applyFont="1" applyAlignment="1">
      <alignment vertical="center"/>
    </xf>
    <xf numFmtId="164" fontId="2" fillId="0" borderId="0" xfId="3" applyNumberFormat="1" applyFont="1" applyAlignment="1">
      <alignment vertical="center" wrapText="1"/>
    </xf>
    <xf numFmtId="43" fontId="2" fillId="0" borderId="0" xfId="3" applyFont="1" applyAlignment="1">
      <alignment vertical="center" wrapText="1"/>
    </xf>
    <xf numFmtId="165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4" fontId="3" fillId="0" borderId="0" xfId="3" applyNumberFormat="1" applyFont="1" applyAlignment="1">
      <alignment vertical="center"/>
    </xf>
    <xf numFmtId="164" fontId="3" fillId="0" borderId="0" xfId="3" applyNumberFormat="1" applyFont="1" applyAlignment="1">
      <alignment vertical="center" wrapText="1"/>
    </xf>
    <xf numFmtId="43" fontId="3" fillId="0" borderId="0" xfId="3" applyFont="1" applyAlignment="1">
      <alignment vertical="center"/>
    </xf>
    <xf numFmtId="165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4" fontId="3" fillId="0" borderId="0" xfId="2" applyNumberFormat="1" applyFont="1" applyAlignment="1">
      <alignment vertical="center" wrapText="1"/>
    </xf>
    <xf numFmtId="165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4" fontId="6" fillId="0" borderId="0" xfId="3" applyNumberFormat="1" applyFont="1" applyAlignment="1">
      <alignment vertical="center"/>
    </xf>
    <xf numFmtId="164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43" fontId="6" fillId="0" borderId="0" xfId="2" applyNumberFormat="1" applyFont="1" applyAlignment="1">
      <alignment vertical="center" wrapText="1"/>
    </xf>
    <xf numFmtId="43" fontId="6" fillId="0" borderId="0" xfId="1" applyFont="1" applyAlignment="1">
      <alignment vertical="center" wrapText="1"/>
    </xf>
    <xf numFmtId="164" fontId="2" fillId="0" borderId="0" xfId="2" applyNumberFormat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43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43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43" fontId="2" fillId="0" borderId="0" xfId="3" applyFont="1" applyAlignment="1">
      <alignment vertical="center"/>
    </xf>
    <xf numFmtId="43" fontId="2" fillId="0" borderId="0" xfId="2" applyNumberFormat="1" applyFont="1" applyAlignment="1">
      <alignment vertical="center" wrapText="1"/>
    </xf>
    <xf numFmtId="43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4" fontId="5" fillId="0" borderId="0" xfId="3" applyNumberFormat="1" applyFont="1" applyAlignment="1">
      <alignment vertical="center"/>
    </xf>
    <xf numFmtId="164" fontId="5" fillId="0" borderId="0" xfId="2" applyNumberFormat="1" applyFont="1" applyAlignment="1">
      <alignment vertical="center" wrapText="1"/>
    </xf>
    <xf numFmtId="43" fontId="5" fillId="0" borderId="0" xfId="3" applyFont="1" applyAlignment="1">
      <alignment vertical="center" wrapText="1"/>
    </xf>
    <xf numFmtId="164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43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43" fontId="2" fillId="4" borderId="2" xfId="3" applyFont="1" applyFill="1" applyBorder="1" applyAlignment="1">
      <alignment horizontal="center" vertical="center" wrapText="1"/>
    </xf>
    <xf numFmtId="43" fontId="2" fillId="2" borderId="2" xfId="3" applyFont="1" applyFill="1" applyBorder="1" applyAlignment="1">
      <alignment horizontal="center" vertical="center" wrapText="1"/>
    </xf>
    <xf numFmtId="165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43" fontId="2" fillId="4" borderId="2" xfId="2" applyNumberFormat="1" applyFont="1" applyFill="1" applyBorder="1" applyAlignment="1">
      <alignment horizontal="center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164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4" fontId="6" fillId="0" borderId="0" xfId="2" applyNumberFormat="1" applyFont="1" applyAlignment="1">
      <alignment vertical="center"/>
    </xf>
    <xf numFmtId="164" fontId="5" fillId="0" borderId="1" xfId="2" applyNumberFormat="1" applyFont="1" applyBorder="1" applyAlignment="1">
      <alignment vertical="center" wrapText="1"/>
    </xf>
    <xf numFmtId="43" fontId="5" fillId="0" borderId="1" xfId="3" applyFont="1" applyBorder="1" applyAlignment="1">
      <alignment vertical="center" wrapText="1"/>
    </xf>
    <xf numFmtId="43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4" fontId="5" fillId="4" borderId="2" xfId="2" applyNumberFormat="1" applyFont="1" applyFill="1" applyBorder="1" applyAlignment="1">
      <alignment horizontal="center" vertical="center" wrapText="1"/>
    </xf>
    <xf numFmtId="43" fontId="5" fillId="4" borderId="2" xfId="3" applyFont="1" applyFill="1" applyBorder="1" applyAlignment="1">
      <alignment horizontal="center" vertical="center" wrapText="1"/>
    </xf>
    <xf numFmtId="43" fontId="3" fillId="0" borderId="0" xfId="2" applyNumberFormat="1" applyFont="1" applyAlignment="1">
      <alignment vertical="center"/>
    </xf>
    <xf numFmtId="0" fontId="3" fillId="0" borderId="0" xfId="2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4" fontId="2" fillId="2" borderId="2" xfId="2" applyNumberFormat="1" applyFont="1" applyFill="1" applyBorder="1" applyAlignment="1">
      <alignment horizontal="center" vertical="center" wrapText="1"/>
    </xf>
    <xf numFmtId="43" fontId="2" fillId="2" borderId="2" xfId="2" applyNumberFormat="1" applyFont="1" applyFill="1" applyBorder="1" applyAlignment="1">
      <alignment horizontal="center" vertical="center" wrapText="1"/>
    </xf>
    <xf numFmtId="164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167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9C177DC7-C2FF-4CF2-BF64-5D92A65E3884}"/>
    <cellStyle name="Normal" xfId="0" builtinId="0"/>
    <cellStyle name="Normal 3 2" xfId="2" xr:uid="{0643D2FB-2226-49A0-A53B-E83AFCD97657}"/>
    <cellStyle name="Porcentual 3 2" xfId="4" xr:uid="{781DD5C9-6407-45B7-A8E1-57E4552E86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1381125</xdr:colOff>
      <xdr:row>1</xdr:row>
      <xdr:rowOff>142875</xdr:rowOff>
    </xdr:from>
    <xdr:to>
      <xdr:col>2</xdr:col>
      <xdr:colOff>71437</xdr:colOff>
      <xdr:row>5</xdr:row>
      <xdr:rowOff>23812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CAF668A1-1A39-402C-A2D1-B2F9EE27FBB6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381125" y="523875"/>
          <a:ext cx="3881437" cy="1643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762000</xdr:colOff>
      <xdr:row>0</xdr:row>
      <xdr:rowOff>0</xdr:rowOff>
    </xdr:from>
    <xdr:to>
      <xdr:col>13</xdr:col>
      <xdr:colOff>1121402</xdr:colOff>
      <xdr:row>4</xdr:row>
      <xdr:rowOff>285749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9749DBB-FFCD-434F-B7E1-E8BF19A94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669875" y="0"/>
          <a:ext cx="2359652" cy="2071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E8650-3F67-4345-958B-A0693F29A2C5}">
  <sheetPr filterMode="1">
    <tabColor theme="5" tint="0.59999389629810485"/>
  </sheetPr>
  <dimension ref="A1:AB132"/>
  <sheetViews>
    <sheetView showGridLines="0" tabSelected="1" view="pageBreakPreview" topLeftCell="B1" zoomScale="68" zoomScaleNormal="40" zoomScaleSheetLayoutView="68" workbookViewId="0">
      <selection activeCell="B5" sqref="B5:N5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9.7109375" style="4" customWidth="1"/>
    <col min="5" max="5" width="28.28515625" style="13" customWidth="1"/>
    <col min="6" max="6" width="30.85546875" style="13" customWidth="1"/>
    <col min="7" max="7" width="30.85546875" style="4" customWidth="1"/>
    <col min="8" max="8" width="32.28515625" style="13" customWidth="1"/>
    <col min="9" max="9" width="28.7109375" style="4" customWidth="1"/>
    <col min="10" max="10" width="27.7109375" style="13" customWidth="1"/>
    <col min="11" max="11" width="30.85546875" style="13" customWidth="1"/>
    <col min="12" max="12" width="29.140625" style="4" bestFit="1" customWidth="1"/>
    <col min="13" max="13" width="30.140625" style="13" bestFit="1" customWidth="1"/>
    <col min="14" max="14" width="29.28515625" style="13" customWidth="1"/>
    <col min="15" max="15" width="31.7109375" style="13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0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0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0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/>
      <c r="H11" s="31"/>
      <c r="I11" s="31"/>
      <c r="J11" s="31"/>
      <c r="K11" s="31"/>
      <c r="L11" s="31"/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61135</v>
      </c>
      <c r="D15" s="42">
        <f>SUM(D16:D24)</f>
        <v>12350</v>
      </c>
      <c r="E15" s="24">
        <f>E16+E17+E18+E19+E20+E21+E22+E23+E24</f>
        <v>48785</v>
      </c>
      <c r="F15" s="24">
        <f>F16+F17+F18+F19+F20+F21+F22+F23+F24</f>
        <v>0</v>
      </c>
      <c r="G15" s="43">
        <f>+G16+G18+G19+G20+G22</f>
        <v>0</v>
      </c>
      <c r="H15" s="24">
        <f>+H16+H17+H18+H19+H20+H22+H23</f>
        <v>0</v>
      </c>
      <c r="I15" s="24">
        <f>+I16+I17+I18+I19+I20+I21+I22+I23+I24</f>
        <v>0</v>
      </c>
      <c r="J15" s="24">
        <f>+J16+J17+J18+J19+J20+J22+J23</f>
        <v>0</v>
      </c>
      <c r="K15" s="24">
        <f>+K16+K17+K18+K19+K20+K21+K22+K23+K24</f>
        <v>0</v>
      </c>
      <c r="L15" s="24">
        <f>+L16+L21+L24+L17+L18+L19+L20+L22+L23</f>
        <v>0</v>
      </c>
      <c r="M15" s="24">
        <f>M16+M18+M19+M20+M22+M24+M23</f>
        <v>0</v>
      </c>
      <c r="N15" s="39">
        <f>+N16+N18+N22+N19+N20+N17+O16</f>
        <v>0</v>
      </c>
      <c r="O15" s="39">
        <f>+O16+O17+O18+O19+O20+O21+O22+O24+O23</f>
        <v>0</v>
      </c>
    </row>
    <row r="16" spans="1:28" ht="54.75" customHeight="1" x14ac:dyDescent="0.45">
      <c r="B16" s="28" t="s">
        <v>33</v>
      </c>
      <c r="C16" s="29"/>
      <c r="D16" s="34"/>
      <c r="E16" s="31">
        <v>26650</v>
      </c>
      <c r="F16" s="31"/>
      <c r="G16" s="35"/>
      <c r="H16" s="44"/>
      <c r="I16" s="31"/>
      <c r="J16" s="31"/>
      <c r="K16" s="31"/>
      <c r="L16" s="31"/>
      <c r="M16" s="31"/>
      <c r="N16" s="33"/>
      <c r="O16" s="33"/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/>
      <c r="G18" s="35"/>
      <c r="H18" s="31"/>
      <c r="I18" s="31"/>
      <c r="J18" s="31"/>
      <c r="K18" s="31"/>
      <c r="L18" s="31"/>
      <c r="M18" s="31"/>
      <c r="N18" s="45"/>
      <c r="O18" s="33"/>
    </row>
    <row r="19" spans="2:16" ht="25.5" customHeight="1" x14ac:dyDescent="0.45">
      <c r="B19" s="28" t="s">
        <v>36</v>
      </c>
      <c r="C19" s="29"/>
      <c r="D19" s="34">
        <v>12350</v>
      </c>
      <c r="E19" s="31">
        <v>10450</v>
      </c>
      <c r="F19" s="31"/>
      <c r="G19" s="35"/>
      <c r="H19" s="31"/>
      <c r="I19" s="31"/>
      <c r="J19" s="31"/>
      <c r="K19" s="31"/>
      <c r="L19" s="31"/>
      <c r="M19" s="31"/>
      <c r="N19" s="33"/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/>
      <c r="I22" s="31"/>
      <c r="J22" s="31"/>
      <c r="K22" s="31"/>
      <c r="L22" s="31"/>
      <c r="M22" s="46"/>
      <c r="N22" s="33"/>
      <c r="O22" s="47"/>
    </row>
    <row r="23" spans="2:16" ht="57" x14ac:dyDescent="0.45">
      <c r="B23" s="28" t="s">
        <v>40</v>
      </c>
      <c r="C23" s="29"/>
      <c r="D23" s="34"/>
      <c r="E23" s="44">
        <v>11685</v>
      </c>
      <c r="F23" s="31"/>
      <c r="G23" s="35"/>
      <c r="H23" s="31"/>
      <c r="I23" s="31"/>
      <c r="J23" s="31"/>
      <c r="K23" s="31"/>
      <c r="L23" s="31"/>
      <c r="M23" s="31"/>
      <c r="N23" s="33"/>
      <c r="O23" s="33"/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48">
        <f>SUM(D25:O25)</f>
        <v>198871.18</v>
      </c>
      <c r="D25" s="49">
        <f>SUM(D26:D34)</f>
        <v>86057.47</v>
      </c>
      <c r="E25" s="24">
        <f>E26+E27+E28+E30+E29+E31+E32+E34</f>
        <v>112813.70999999999</v>
      </c>
      <c r="F25" s="24">
        <f>F26+F27+F28+F29+F30+F31+F32+F34</f>
        <v>0</v>
      </c>
      <c r="G25" s="24">
        <f>G26+G27+G28+G29+G30+G31+G32+G34</f>
        <v>0</v>
      </c>
      <c r="H25" s="24">
        <f>H28+H29+H30+H31+H32+H34++H26+H27</f>
        <v>0</v>
      </c>
      <c r="I25" s="24">
        <f>I26+I32+I34+I29</f>
        <v>0</v>
      </c>
      <c r="J25" s="24">
        <f>+J28+J32+J34+J29+J26</f>
        <v>0</v>
      </c>
      <c r="K25" s="24">
        <f>+K26+K28+K32+K34+K29</f>
        <v>0</v>
      </c>
      <c r="L25" s="24">
        <f>L26+L32+L34+L27+L28+L29+L30+L31</f>
        <v>0</v>
      </c>
      <c r="M25" s="24">
        <f>M26+M32+M34+M29</f>
        <v>0</v>
      </c>
      <c r="N25" s="39">
        <f>+N26+N32+N34+N28+N29</f>
        <v>0</v>
      </c>
      <c r="O25" s="39">
        <f>O26+Q28+O28+O30+O32+O34+O29</f>
        <v>0</v>
      </c>
      <c r="P25" s="42"/>
    </row>
    <row r="26" spans="2:16" ht="26.25" customHeight="1" x14ac:dyDescent="0.45">
      <c r="B26" s="28" t="s">
        <v>43</v>
      </c>
      <c r="C26" s="31"/>
      <c r="D26" s="50">
        <v>86057.47</v>
      </c>
      <c r="E26" s="31">
        <v>80688.59</v>
      </c>
      <c r="F26" s="31"/>
      <c r="G26" s="35"/>
      <c r="H26" s="31"/>
      <c r="I26" s="31"/>
      <c r="J26" s="31"/>
      <c r="K26" s="31"/>
      <c r="L26" s="31"/>
      <c r="M26" s="31"/>
      <c r="N26" s="33"/>
      <c r="O26" s="33"/>
    </row>
    <row r="27" spans="2:16" ht="26.25" customHeight="1" x14ac:dyDescent="0.45">
      <c r="B27" s="28" t="s">
        <v>44</v>
      </c>
      <c r="C27" s="31"/>
      <c r="D27" s="50"/>
      <c r="E27" s="31"/>
      <c r="F27" s="31"/>
      <c r="G27" s="35"/>
      <c r="H27" s="31"/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31"/>
      <c r="D28" s="50"/>
      <c r="E28" s="31"/>
      <c r="F28" s="31"/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31"/>
      <c r="D29" s="50"/>
      <c r="E29" s="31"/>
      <c r="F29" s="31"/>
      <c r="G29" s="35"/>
      <c r="H29" s="31"/>
      <c r="I29" s="31"/>
      <c r="J29" s="31"/>
      <c r="K29" s="31"/>
      <c r="L29" s="31"/>
      <c r="M29" s="31"/>
      <c r="N29" s="33"/>
      <c r="O29" s="33"/>
    </row>
    <row r="30" spans="2:16" ht="26.25" customHeight="1" x14ac:dyDescent="0.45">
      <c r="B30" s="28" t="s">
        <v>47</v>
      </c>
      <c r="C30" s="31"/>
      <c r="D30" s="50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/>
    </row>
    <row r="31" spans="2:16" ht="26.25" customHeight="1" x14ac:dyDescent="0.45">
      <c r="B31" s="28" t="s">
        <v>48</v>
      </c>
      <c r="C31" s="31"/>
      <c r="D31" s="50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31"/>
      <c r="D32" s="50"/>
      <c r="E32" s="31">
        <v>23156.83</v>
      </c>
      <c r="F32" s="31"/>
      <c r="G32" s="35"/>
      <c r="H32" s="31"/>
      <c r="I32" s="31"/>
      <c r="J32" s="31"/>
      <c r="K32" s="31"/>
      <c r="L32" s="31"/>
      <c r="M32" s="31"/>
      <c r="N32" s="33"/>
      <c r="O32" s="33"/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31"/>
      <c r="D34" s="50"/>
      <c r="E34" s="31">
        <v>8968.2900000000009</v>
      </c>
      <c r="F34" s="31"/>
      <c r="G34" s="35"/>
      <c r="H34" s="31"/>
      <c r="I34" s="31"/>
      <c r="J34" s="31"/>
      <c r="K34" s="31"/>
      <c r="L34" s="31"/>
      <c r="M34" s="31"/>
      <c r="N34" s="33"/>
      <c r="O34" s="47"/>
    </row>
    <row r="35" spans="2:16" s="1" customFormat="1" hidden="1" x14ac:dyDescent="0.25">
      <c r="B35" s="51" t="s">
        <v>52</v>
      </c>
      <c r="C35" s="52">
        <f t="shared" si="1"/>
        <v>609496.02</v>
      </c>
      <c r="D35" s="53">
        <f>SUM(D36:D42)</f>
        <v>0</v>
      </c>
      <c r="E35" s="54">
        <f t="shared" ref="E35:P35" si="2">SUM(E36:E42)</f>
        <v>0</v>
      </c>
      <c r="F35" s="54">
        <f t="shared" si="2"/>
        <v>0</v>
      </c>
      <c r="G35" s="53">
        <f t="shared" si="2"/>
        <v>0</v>
      </c>
      <c r="H35" s="54">
        <f t="shared" si="2"/>
        <v>0</v>
      </c>
      <c r="I35" s="54">
        <f t="shared" si="2"/>
        <v>0</v>
      </c>
      <c r="J35" s="54">
        <f t="shared" si="2"/>
        <v>0</v>
      </c>
      <c r="K35" s="54">
        <f t="shared" si="2"/>
        <v>0</v>
      </c>
      <c r="L35" s="54">
        <f t="shared" si="2"/>
        <v>0</v>
      </c>
      <c r="M35" s="54">
        <f t="shared" si="2"/>
        <v>0</v>
      </c>
      <c r="N35" s="31">
        <v>609496.02</v>
      </c>
      <c r="O35" s="47"/>
      <c r="P35" s="55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6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51" t="s">
        <v>60</v>
      </c>
      <c r="C43" s="52">
        <f t="shared" si="1"/>
        <v>0</v>
      </c>
      <c r="D43" s="53">
        <f>SUM(D44:D50)</f>
        <v>0</v>
      </c>
      <c r="E43" s="54">
        <f t="shared" ref="E43:P43" si="3">SUM(E44:E50)</f>
        <v>0</v>
      </c>
      <c r="F43" s="54">
        <f t="shared" si="3"/>
        <v>0</v>
      </c>
      <c r="G43" s="53">
        <f t="shared" si="3"/>
        <v>0</v>
      </c>
      <c r="H43" s="54">
        <f t="shared" si="3"/>
        <v>0</v>
      </c>
      <c r="I43" s="54">
        <f t="shared" si="3"/>
        <v>0</v>
      </c>
      <c r="J43" s="54">
        <f t="shared" si="3"/>
        <v>0</v>
      </c>
      <c r="K43" s="54">
        <f t="shared" si="3"/>
        <v>0</v>
      </c>
      <c r="L43" s="54">
        <f t="shared" si="3"/>
        <v>0</v>
      </c>
      <c r="M43" s="54">
        <f t="shared" si="3"/>
        <v>0</v>
      </c>
      <c r="N43" s="31"/>
      <c r="O43" s="54">
        <f t="shared" si="3"/>
        <v>0</v>
      </c>
      <c r="P43" s="55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7"/>
      <c r="F44" s="57"/>
      <c r="G44" s="58"/>
      <c r="H44" s="57"/>
      <c r="I44" s="57"/>
      <c r="J44" s="57"/>
      <c r="K44" s="57"/>
      <c r="L44" s="57"/>
      <c r="M44" s="57"/>
      <c r="N44" s="31">
        <v>181649.56</v>
      </c>
      <c r="O44" s="57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7">
        <v>0</v>
      </c>
      <c r="F45" s="57">
        <v>0</v>
      </c>
      <c r="G45" s="57">
        <v>0</v>
      </c>
      <c r="H45" s="57">
        <v>0</v>
      </c>
      <c r="I45" s="57">
        <v>0</v>
      </c>
      <c r="J45" s="57">
        <v>0</v>
      </c>
      <c r="K45" s="57">
        <v>0</v>
      </c>
      <c r="L45" s="57">
        <v>0</v>
      </c>
      <c r="M45" s="57">
        <v>0</v>
      </c>
      <c r="N45" s="59">
        <v>3789412.59</v>
      </c>
      <c r="O45" s="57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7">
        <v>0</v>
      </c>
      <c r="F46" s="57">
        <v>0</v>
      </c>
      <c r="G46" s="57">
        <v>0</v>
      </c>
      <c r="H46" s="57">
        <v>0</v>
      </c>
      <c r="I46" s="57">
        <v>0</v>
      </c>
      <c r="J46" s="57">
        <v>0</v>
      </c>
      <c r="K46" s="57">
        <v>0</v>
      </c>
      <c r="L46" s="57">
        <v>0</v>
      </c>
      <c r="M46" s="57">
        <v>0</v>
      </c>
      <c r="N46" s="31"/>
      <c r="O46" s="57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7">
        <v>0</v>
      </c>
      <c r="F47" s="57">
        <v>0</v>
      </c>
      <c r="G47" s="57">
        <v>0</v>
      </c>
      <c r="H47" s="57">
        <v>0</v>
      </c>
      <c r="I47" s="57">
        <v>0</v>
      </c>
      <c r="J47" s="57">
        <v>0</v>
      </c>
      <c r="K47" s="57">
        <v>0</v>
      </c>
      <c r="L47" s="57">
        <v>0</v>
      </c>
      <c r="M47" s="57">
        <v>0</v>
      </c>
      <c r="N47" s="60">
        <v>3789412.59</v>
      </c>
      <c r="O47" s="57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7">
        <v>0</v>
      </c>
      <c r="F48" s="57">
        <v>0</v>
      </c>
      <c r="G48" s="57">
        <v>0</v>
      </c>
      <c r="H48" s="57">
        <v>0</v>
      </c>
      <c r="I48" s="57">
        <v>0</v>
      </c>
      <c r="J48" s="57">
        <v>0</v>
      </c>
      <c r="K48" s="57">
        <v>0</v>
      </c>
      <c r="L48" s="57">
        <v>0</v>
      </c>
      <c r="M48" s="57">
        <v>0</v>
      </c>
      <c r="N48" s="57">
        <v>0</v>
      </c>
      <c r="O48" s="57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7">
        <v>0</v>
      </c>
      <c r="F49" s="57">
        <v>0</v>
      </c>
      <c r="G49" s="57">
        <v>0</v>
      </c>
      <c r="H49" s="57">
        <v>0</v>
      </c>
      <c r="I49" s="57">
        <v>0</v>
      </c>
      <c r="J49" s="57">
        <v>0</v>
      </c>
      <c r="K49" s="57">
        <v>0</v>
      </c>
      <c r="L49" s="57">
        <v>0</v>
      </c>
      <c r="M49" s="57">
        <v>0</v>
      </c>
      <c r="N49" s="57">
        <v>0</v>
      </c>
      <c r="O49" s="57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7">
        <v>0</v>
      </c>
      <c r="F50" s="57">
        <v>0</v>
      </c>
      <c r="G50" s="57">
        <v>0</v>
      </c>
      <c r="H50" s="57">
        <v>0</v>
      </c>
      <c r="I50" s="57">
        <v>0</v>
      </c>
      <c r="J50" s="57">
        <v>0</v>
      </c>
      <c r="K50" s="57">
        <v>0</v>
      </c>
      <c r="L50" s="57">
        <v>0</v>
      </c>
      <c r="M50" s="57">
        <v>0</v>
      </c>
      <c r="N50" s="57">
        <v>0</v>
      </c>
      <c r="O50" s="57"/>
    </row>
    <row r="51" spans="2:16" ht="26.25" customHeight="1" x14ac:dyDescent="0.45">
      <c r="B51" s="21" t="s">
        <v>68</v>
      </c>
      <c r="C51" s="48">
        <f t="shared" si="1"/>
        <v>0</v>
      </c>
      <c r="D51" s="49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0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31"/>
      <c r="D52" s="50"/>
      <c r="E52" s="31"/>
      <c r="F52" s="31"/>
      <c r="G52" s="32"/>
      <c r="H52" s="31"/>
      <c r="I52" s="31"/>
      <c r="J52" s="31"/>
      <c r="K52" s="31"/>
      <c r="L52" s="31"/>
      <c r="M52" s="31"/>
      <c r="N52" s="33"/>
      <c r="O52" s="31"/>
    </row>
    <row r="53" spans="2:16" ht="26.25" customHeight="1" x14ac:dyDescent="0.45">
      <c r="B53" s="28" t="s">
        <v>70</v>
      </c>
      <c r="C53" s="31"/>
      <c r="D53" s="50"/>
      <c r="E53" s="34"/>
      <c r="F53" s="34"/>
      <c r="G53" s="61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31"/>
      <c r="D54" s="50"/>
      <c r="E54" s="34"/>
      <c r="F54" s="34"/>
      <c r="G54" s="61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31"/>
      <c r="D55" s="50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31"/>
      <c r="D56" s="50"/>
      <c r="E56" s="34"/>
      <c r="F56" s="34"/>
      <c r="G56" s="61"/>
      <c r="H56" s="34"/>
      <c r="I56" s="31"/>
      <c r="J56" s="31"/>
      <c r="K56" s="31"/>
      <c r="L56" s="31"/>
      <c r="M56" s="31"/>
      <c r="N56" s="47"/>
      <c r="O56" s="26"/>
    </row>
    <row r="57" spans="2:16" ht="26.25" customHeight="1" x14ac:dyDescent="0.45">
      <c r="B57" s="28" t="s">
        <v>74</v>
      </c>
      <c r="C57" s="31"/>
      <c r="D57" s="50"/>
      <c r="E57" s="34"/>
      <c r="F57" s="34"/>
      <c r="G57" s="61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7">
        <v>0</v>
      </c>
      <c r="J58" s="57">
        <v>0</v>
      </c>
      <c r="K58" s="57">
        <v>0</v>
      </c>
      <c r="L58" s="57">
        <v>0</v>
      </c>
      <c r="M58" s="57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31"/>
      <c r="D59" s="50"/>
      <c r="E59" s="34"/>
      <c r="F59" s="34"/>
      <c r="G59" s="61"/>
      <c r="H59" s="50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51" t="s">
        <v>78</v>
      </c>
      <c r="C61" s="52">
        <f t="shared" si="1"/>
        <v>0</v>
      </c>
      <c r="D61" s="53">
        <f>SUM(D62:D65)</f>
        <v>0</v>
      </c>
      <c r="E61" s="54">
        <f t="shared" ref="E61:P61" si="4">SUM(E62:E65)</f>
        <v>0</v>
      </c>
      <c r="F61" s="54">
        <f t="shared" si="4"/>
        <v>0</v>
      </c>
      <c r="G61" s="53">
        <f t="shared" si="4"/>
        <v>0</v>
      </c>
      <c r="H61" s="54">
        <f t="shared" si="4"/>
        <v>0</v>
      </c>
      <c r="I61" s="54">
        <f t="shared" si="4"/>
        <v>0</v>
      </c>
      <c r="J61" s="54">
        <f t="shared" si="4"/>
        <v>0</v>
      </c>
      <c r="K61" s="54">
        <f t="shared" si="4"/>
        <v>0</v>
      </c>
      <c r="L61" s="54">
        <f t="shared" si="4"/>
        <v>0</v>
      </c>
      <c r="M61" s="54">
        <f t="shared" si="4"/>
        <v>0</v>
      </c>
      <c r="N61" s="54">
        <f t="shared" si="4"/>
        <v>0</v>
      </c>
      <c r="O61" s="33"/>
      <c r="P61" s="55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7"/>
      <c r="F62" s="57"/>
      <c r="G62" s="58"/>
      <c r="H62" s="57"/>
      <c r="I62" s="57"/>
      <c r="J62" s="57"/>
      <c r="K62" s="57"/>
      <c r="L62" s="57"/>
      <c r="M62" s="57"/>
      <c r="N62" s="57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51" t="s">
        <v>83</v>
      </c>
      <c r="C66" s="52">
        <f t="shared" si="1"/>
        <v>848597.68</v>
      </c>
      <c r="D66" s="53">
        <f>SUM(D67:D68)</f>
        <v>0</v>
      </c>
      <c r="E66" s="54">
        <f t="shared" ref="E66:P66" si="5">SUM(E67:E68)</f>
        <v>0</v>
      </c>
      <c r="F66" s="54">
        <f t="shared" si="5"/>
        <v>0</v>
      </c>
      <c r="G66" s="53">
        <f t="shared" si="5"/>
        <v>0</v>
      </c>
      <c r="H66" s="54">
        <f t="shared" si="5"/>
        <v>0</v>
      </c>
      <c r="I66" s="54">
        <f t="shared" si="5"/>
        <v>0</v>
      </c>
      <c r="J66" s="54">
        <f t="shared" si="5"/>
        <v>0</v>
      </c>
      <c r="K66" s="54">
        <f t="shared" si="5"/>
        <v>0</v>
      </c>
      <c r="L66" s="54">
        <f t="shared" si="5"/>
        <v>0</v>
      </c>
      <c r="M66" s="54">
        <f t="shared" si="5"/>
        <v>0</v>
      </c>
      <c r="N66" s="54">
        <f t="shared" si="5"/>
        <v>0</v>
      </c>
      <c r="O66" s="33">
        <v>848597.68</v>
      </c>
      <c r="P66" s="55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51" t="s">
        <v>86</v>
      </c>
      <c r="C69" s="52">
        <f t="shared" si="1"/>
        <v>1249482.5899999999</v>
      </c>
      <c r="D69" s="53">
        <f>SUM(D70:D72)</f>
        <v>0</v>
      </c>
      <c r="E69" s="54">
        <f t="shared" ref="E69:P69" si="6">SUM(E70:E72)</f>
        <v>0</v>
      </c>
      <c r="F69" s="54">
        <f t="shared" si="6"/>
        <v>0</v>
      </c>
      <c r="G69" s="53">
        <f t="shared" si="6"/>
        <v>0</v>
      </c>
      <c r="H69" s="54">
        <f t="shared" si="6"/>
        <v>0</v>
      </c>
      <c r="I69" s="54">
        <f t="shared" si="6"/>
        <v>0</v>
      </c>
      <c r="J69" s="54">
        <f t="shared" si="6"/>
        <v>0</v>
      </c>
      <c r="K69" s="54">
        <f t="shared" si="6"/>
        <v>0</v>
      </c>
      <c r="L69" s="54">
        <f t="shared" si="6"/>
        <v>0</v>
      </c>
      <c r="M69" s="54">
        <f t="shared" si="6"/>
        <v>0</v>
      </c>
      <c r="N69" s="54">
        <f t="shared" si="6"/>
        <v>0</v>
      </c>
      <c r="O69" s="39">
        <v>1249482.5899999999</v>
      </c>
      <c r="P69" s="55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7"/>
      <c r="F70" s="57"/>
      <c r="G70" s="58"/>
      <c r="H70" s="57"/>
      <c r="I70" s="57"/>
      <c r="J70" s="57"/>
      <c r="K70" s="57"/>
      <c r="L70" s="57"/>
      <c r="M70" s="57"/>
      <c r="N70" s="57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2" t="s">
        <v>90</v>
      </c>
      <c r="C73" s="63">
        <v>0</v>
      </c>
      <c r="D73" s="63">
        <f>+D69+D66+D61+D51+D35+D15+D9+D25</f>
        <v>98407.47</v>
      </c>
      <c r="E73" s="63">
        <f>E9+E15+E25+E51</f>
        <v>161598.71</v>
      </c>
      <c r="F73" s="59">
        <f>+F69+F66+F61+F51+F35+F15+F9+F25</f>
        <v>0</v>
      </c>
      <c r="G73" s="64">
        <f>+G69+G66+G61+G51+G35+G15+G9+G25</f>
        <v>0</v>
      </c>
      <c r="H73" s="59">
        <f>+H51+H25+H15+H9</f>
        <v>0</v>
      </c>
      <c r="I73" s="59">
        <f>+I69+I66+I61+I51+I35+I15+I9+I25</f>
        <v>0</v>
      </c>
      <c r="J73" s="59">
        <f t="shared" ref="J73:P73" si="7">+J69+J66+J61+J51+J35+J15+J9+J25</f>
        <v>0</v>
      </c>
      <c r="K73" s="59">
        <f>+K51+K25+K15+K9</f>
        <v>0</v>
      </c>
      <c r="L73" s="65">
        <f>+L51+L25+L15+L9</f>
        <v>0</v>
      </c>
      <c r="M73" s="59">
        <f t="shared" si="7"/>
        <v>0</v>
      </c>
      <c r="N73" s="56">
        <f>N9+N15+N25+N51</f>
        <v>0</v>
      </c>
      <c r="O73" s="56">
        <f>O9+O15+O25+O51</f>
        <v>0</v>
      </c>
      <c r="P73" s="66">
        <f t="shared" si="7"/>
        <v>0</v>
      </c>
    </row>
    <row r="74" spans="2:16" s="1" customFormat="1" hidden="1" x14ac:dyDescent="0.25">
      <c r="B74" s="67"/>
      <c r="C74" s="68"/>
      <c r="D74" s="38"/>
      <c r="E74" s="57"/>
      <c r="F74" s="57"/>
      <c r="G74" s="58"/>
      <c r="H74" s="57"/>
      <c r="I74" s="58"/>
      <c r="J74" s="57"/>
      <c r="K74" s="57"/>
      <c r="L74" s="57"/>
      <c r="M74" s="57"/>
      <c r="N74" s="57"/>
      <c r="O74" s="33"/>
    </row>
    <row r="75" spans="2:16" s="1" customFormat="1" hidden="1" x14ac:dyDescent="0.25">
      <c r="B75" s="18" t="s">
        <v>91</v>
      </c>
      <c r="C75" s="69">
        <v>0</v>
      </c>
      <c r="D75" s="69"/>
      <c r="E75" s="70"/>
      <c r="F75" s="70"/>
      <c r="G75" s="69"/>
      <c r="H75" s="70"/>
      <c r="I75" s="69"/>
      <c r="J75" s="70"/>
      <c r="K75" s="70"/>
      <c r="L75" s="70"/>
      <c r="M75" s="70"/>
      <c r="N75" s="70"/>
      <c r="O75" s="33"/>
    </row>
    <row r="76" spans="2:16" s="1" customFormat="1" ht="52.5" hidden="1" x14ac:dyDescent="0.4">
      <c r="B76" s="51" t="s">
        <v>92</v>
      </c>
      <c r="C76" s="53">
        <f>SUM(C77:C78)</f>
        <v>0</v>
      </c>
      <c r="D76" s="53">
        <f>SUM(D77:D78)</f>
        <v>0</v>
      </c>
      <c r="E76" s="57">
        <v>0</v>
      </c>
      <c r="F76" s="57">
        <v>0</v>
      </c>
      <c r="G76" s="57">
        <v>0</v>
      </c>
      <c r="H76" s="57">
        <v>0</v>
      </c>
      <c r="I76" s="57">
        <v>0</v>
      </c>
      <c r="J76" s="57">
        <v>0</v>
      </c>
      <c r="K76" s="57">
        <v>0</v>
      </c>
      <c r="L76" s="57">
        <v>0</v>
      </c>
      <c r="M76" s="57">
        <v>0</v>
      </c>
      <c r="N76" s="57">
        <v>0</v>
      </c>
      <c r="O76" s="33">
        <v>653903.81999999995</v>
      </c>
      <c r="P76" s="71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7">
        <v>0</v>
      </c>
      <c r="F77" s="57">
        <v>0</v>
      </c>
      <c r="G77" s="57">
        <v>0</v>
      </c>
      <c r="H77" s="57">
        <v>0</v>
      </c>
      <c r="I77" s="57">
        <v>0</v>
      </c>
      <c r="J77" s="57">
        <v>0</v>
      </c>
      <c r="K77" s="57">
        <v>0</v>
      </c>
      <c r="L77" s="57">
        <v>0</v>
      </c>
      <c r="M77" s="57">
        <v>0</v>
      </c>
      <c r="N77" s="57">
        <v>0</v>
      </c>
      <c r="O77" s="33">
        <v>366376.47</v>
      </c>
      <c r="P77" s="71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7">
        <v>0</v>
      </c>
      <c r="F78" s="57">
        <v>0</v>
      </c>
      <c r="G78" s="57">
        <v>0</v>
      </c>
      <c r="H78" s="57">
        <v>0</v>
      </c>
      <c r="I78" s="57">
        <v>0</v>
      </c>
      <c r="J78" s="57">
        <v>0</v>
      </c>
      <c r="K78" s="57">
        <v>0</v>
      </c>
      <c r="L78" s="57">
        <v>0</v>
      </c>
      <c r="M78" s="57">
        <v>0</v>
      </c>
      <c r="N78" s="57">
        <v>0</v>
      </c>
      <c r="O78" s="39">
        <v>873671.2300000001</v>
      </c>
      <c r="P78" s="71">
        <v>0</v>
      </c>
    </row>
    <row r="79" spans="2:16" s="1" customFormat="1" hidden="1" x14ac:dyDescent="0.4">
      <c r="B79" s="51" t="s">
        <v>95</v>
      </c>
      <c r="C79" s="53">
        <f>SUM(C80:C81)</f>
        <v>0</v>
      </c>
      <c r="D79" s="53">
        <f>SUM(D80:D81)</f>
        <v>0</v>
      </c>
      <c r="E79" s="57">
        <v>0</v>
      </c>
      <c r="F79" s="57">
        <v>0</v>
      </c>
      <c r="G79" s="57">
        <v>0</v>
      </c>
      <c r="H79" s="57">
        <v>0</v>
      </c>
      <c r="I79" s="57">
        <v>0</v>
      </c>
      <c r="J79" s="57">
        <v>0</v>
      </c>
      <c r="K79" s="57">
        <v>0</v>
      </c>
      <c r="L79" s="57">
        <v>0</v>
      </c>
      <c r="M79" s="57">
        <v>0</v>
      </c>
      <c r="N79" s="57">
        <v>0</v>
      </c>
      <c r="O79" s="33">
        <v>757333.68</v>
      </c>
      <c r="P79" s="71">
        <v>0</v>
      </c>
    </row>
    <row r="80" spans="2:16" s="1" customFormat="1" ht="52.5" hidden="1" x14ac:dyDescent="0.4">
      <c r="B80" s="36" t="s">
        <v>96</v>
      </c>
      <c r="C80" s="57">
        <v>0</v>
      </c>
      <c r="D80" s="57">
        <v>0</v>
      </c>
      <c r="E80" s="57">
        <v>0</v>
      </c>
      <c r="F80" s="57">
        <v>0</v>
      </c>
      <c r="G80" s="57">
        <v>0</v>
      </c>
      <c r="H80" s="57">
        <v>0</v>
      </c>
      <c r="I80" s="57">
        <v>0</v>
      </c>
      <c r="J80" s="57">
        <v>0</v>
      </c>
      <c r="K80" s="57">
        <v>0</v>
      </c>
      <c r="L80" s="57">
        <v>0</v>
      </c>
      <c r="M80" s="57">
        <v>0</v>
      </c>
      <c r="N80" s="57">
        <v>0</v>
      </c>
      <c r="O80" s="33"/>
      <c r="P80" s="71">
        <v>0</v>
      </c>
    </row>
    <row r="81" spans="2:16" s="1" customFormat="1" ht="52.5" hidden="1" x14ac:dyDescent="0.4">
      <c r="B81" s="36" t="s">
        <v>97</v>
      </c>
      <c r="C81" s="57">
        <v>0</v>
      </c>
      <c r="D81" s="57">
        <v>0</v>
      </c>
      <c r="E81" s="57">
        <v>0</v>
      </c>
      <c r="F81" s="57">
        <v>0</v>
      </c>
      <c r="G81" s="57">
        <v>0</v>
      </c>
      <c r="H81" s="57">
        <v>0</v>
      </c>
      <c r="I81" s="57">
        <v>0</v>
      </c>
      <c r="J81" s="57">
        <v>0</v>
      </c>
      <c r="K81" s="57">
        <v>0</v>
      </c>
      <c r="L81" s="57">
        <v>0</v>
      </c>
      <c r="M81" s="57">
        <v>0</v>
      </c>
      <c r="N81" s="57">
        <v>0</v>
      </c>
      <c r="O81" s="47">
        <v>57398.23</v>
      </c>
      <c r="P81" s="71">
        <v>0</v>
      </c>
    </row>
    <row r="82" spans="2:16" s="1" customFormat="1" ht="52.5" hidden="1" x14ac:dyDescent="0.4">
      <c r="B82" s="51" t="s">
        <v>98</v>
      </c>
      <c r="C82" s="53">
        <f>SUM(C83)</f>
        <v>0</v>
      </c>
      <c r="D82" s="53">
        <f>SUM(D83)</f>
        <v>0</v>
      </c>
      <c r="E82" s="57">
        <v>0</v>
      </c>
      <c r="F82" s="57">
        <v>0</v>
      </c>
      <c r="G82" s="57">
        <v>0</v>
      </c>
      <c r="H82" s="57">
        <v>0</v>
      </c>
      <c r="I82" s="57">
        <v>0</v>
      </c>
      <c r="J82" s="57">
        <v>0</v>
      </c>
      <c r="K82" s="57">
        <v>0</v>
      </c>
      <c r="L82" s="57">
        <v>0</v>
      </c>
      <c r="M82" s="57">
        <v>0</v>
      </c>
      <c r="N82" s="57">
        <v>0</v>
      </c>
      <c r="O82" s="47"/>
      <c r="P82" s="71">
        <v>0</v>
      </c>
    </row>
    <row r="83" spans="2:16" s="1" customFormat="1" ht="52.5" hidden="1" x14ac:dyDescent="0.4">
      <c r="B83" s="36" t="s">
        <v>99</v>
      </c>
      <c r="C83" s="57">
        <v>0</v>
      </c>
      <c r="D83" s="57">
        <v>0</v>
      </c>
      <c r="E83" s="57">
        <v>0</v>
      </c>
      <c r="F83" s="57">
        <v>0</v>
      </c>
      <c r="G83" s="57">
        <v>0</v>
      </c>
      <c r="H83" s="57">
        <v>0</v>
      </c>
      <c r="I83" s="57">
        <v>0</v>
      </c>
      <c r="J83" s="57">
        <v>0</v>
      </c>
      <c r="K83" s="57">
        <v>0</v>
      </c>
      <c r="L83" s="57">
        <v>0</v>
      </c>
      <c r="M83" s="57">
        <v>0</v>
      </c>
      <c r="N83" s="57">
        <v>0</v>
      </c>
      <c r="O83" s="47">
        <v>39439.89</v>
      </c>
      <c r="P83" s="71">
        <v>0</v>
      </c>
    </row>
    <row r="84" spans="2:16" s="1" customFormat="1" hidden="1" x14ac:dyDescent="0.25">
      <c r="B84" s="72" t="s">
        <v>100</v>
      </c>
      <c r="C84" s="73">
        <f>+C82+C79+C76</f>
        <v>0</v>
      </c>
      <c r="D84" s="73">
        <f>+D82+D79+D76</f>
        <v>0</v>
      </c>
      <c r="E84" s="74"/>
      <c r="F84" s="74"/>
      <c r="G84" s="73"/>
      <c r="H84" s="74"/>
      <c r="I84" s="73"/>
      <c r="J84" s="74"/>
      <c r="K84" s="74"/>
      <c r="L84" s="74"/>
      <c r="M84" s="74"/>
      <c r="N84" s="74"/>
      <c r="O84" s="47"/>
    </row>
    <row r="85" spans="2:16" ht="26.25" customHeight="1" x14ac:dyDescent="0.45">
      <c r="C85" s="75"/>
      <c r="D85" s="75"/>
      <c r="E85" s="31"/>
      <c r="F85" s="31"/>
      <c r="G85" s="76"/>
      <c r="H85" s="31"/>
      <c r="I85" s="76"/>
      <c r="J85" s="31"/>
      <c r="K85" s="31"/>
      <c r="L85" s="31"/>
      <c r="M85" s="31"/>
      <c r="N85" s="33"/>
      <c r="O85" s="47"/>
    </row>
    <row r="86" spans="2:16" ht="26.25" customHeight="1" x14ac:dyDescent="0.45">
      <c r="B86" s="77" t="s">
        <v>101</v>
      </c>
      <c r="C86" s="78">
        <f>+C84+C73</f>
        <v>0</v>
      </c>
      <c r="D86" s="79">
        <f>+D84+D73</f>
        <v>98407.47</v>
      </c>
      <c r="E86" s="79">
        <f>E73+E85</f>
        <v>161598.71</v>
      </c>
      <c r="F86" s="60">
        <f>+F84+F73</f>
        <v>0</v>
      </c>
      <c r="G86" s="80">
        <f>G73</f>
        <v>0</v>
      </c>
      <c r="H86" s="60">
        <f t="shared" ref="H86:M86" si="8">+H84+H73</f>
        <v>0</v>
      </c>
      <c r="I86" s="78">
        <f t="shared" si="8"/>
        <v>0</v>
      </c>
      <c r="J86" s="60">
        <f t="shared" si="8"/>
        <v>0</v>
      </c>
      <c r="K86" s="60">
        <f>+K84+K73</f>
        <v>0</v>
      </c>
      <c r="L86" s="60">
        <f t="shared" si="8"/>
        <v>0</v>
      </c>
      <c r="M86" s="60">
        <f t="shared" si="8"/>
        <v>0</v>
      </c>
      <c r="N86" s="81">
        <f>+N84+N73</f>
        <v>0</v>
      </c>
      <c r="O86" s="82">
        <f>O51+O25+O15+O9</f>
        <v>0</v>
      </c>
    </row>
    <row r="87" spans="2:16" ht="26.25" customHeight="1" x14ac:dyDescent="0.45">
      <c r="B87" s="4" t="s">
        <v>102</v>
      </c>
      <c r="E87" s="12"/>
      <c r="F87" s="12"/>
      <c r="G87" s="83"/>
      <c r="H87" s="12"/>
      <c r="J87" s="12"/>
      <c r="K87" s="12"/>
      <c r="L87" s="83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4"/>
      <c r="C93" s="84"/>
      <c r="D93" s="85" t="s">
        <v>103</v>
      </c>
      <c r="E93" s="85"/>
      <c r="F93" s="84"/>
      <c r="G93" s="84"/>
      <c r="H93" s="84"/>
      <c r="I93" s="84"/>
      <c r="J93" s="85" t="s">
        <v>104</v>
      </c>
      <c r="K93" s="85"/>
      <c r="L93" s="84"/>
      <c r="M93" s="84"/>
      <c r="N93" s="84"/>
      <c r="O93" s="84"/>
    </row>
    <row r="94" spans="2:16" ht="26.25" customHeight="1" x14ac:dyDescent="0.45">
      <c r="B94" s="84" t="s">
        <v>105</v>
      </c>
      <c r="C94" s="84"/>
      <c r="D94" s="85"/>
      <c r="E94" s="85"/>
      <c r="F94" s="84"/>
      <c r="G94" s="84"/>
      <c r="H94" s="84"/>
      <c r="I94" s="84"/>
      <c r="J94" s="85"/>
      <c r="K94" s="85"/>
      <c r="L94" s="84"/>
      <c r="M94" s="84"/>
      <c r="N94" s="84"/>
      <c r="O94" s="84"/>
    </row>
    <row r="95" spans="2:16" ht="26.25" customHeight="1" x14ac:dyDescent="0.45">
      <c r="E95" s="12"/>
      <c r="F95" s="11"/>
      <c r="G95" s="86"/>
      <c r="H95" s="11"/>
      <c r="I95" s="10"/>
      <c r="J95" s="11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" right="0" top="0.15748031496062992" bottom="0" header="0.11811023622047245" footer="0"/>
  <pageSetup paperSize="7"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Ejecución Presupuestaria</vt:lpstr>
      <vt:lpstr>'Ejecución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2026-03-03T12:52:14Z</cp:lastPrinted>
  <dcterms:created xsi:type="dcterms:W3CDTF">2026-03-03T12:48:27Z</dcterms:created>
  <dcterms:modified xsi:type="dcterms:W3CDTF">2026-03-03T12:53:24Z</dcterms:modified>
</cp:coreProperties>
</file>