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Presupuesto\Ejecucion Del Presupuesto\"/>
    </mc:Choice>
  </mc:AlternateContent>
  <xr:revisionPtr revIDLastSave="0" documentId="13_ncr:1_{78B73766-4D20-4DF7-B3C8-646A67B22A95}" xr6:coauthVersionLast="47" xr6:coauthVersionMax="47" xr10:uidLastSave="{00000000-0000-0000-0000-000000000000}"/>
  <bookViews>
    <workbookView xWindow="-120" yWindow="-120" windowWidth="20730" windowHeight="11160" xr2:uid="{A0972C14-D9B5-43DC-B5C5-801E9A0CE6BD}"/>
  </bookViews>
  <sheets>
    <sheet name="Ejecucion presupuestaria" sheetId="1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0" i="1" l="1"/>
  <c r="B132" i="1" s="1"/>
  <c r="D82" i="1"/>
  <c r="D84" i="1" s="1"/>
  <c r="D86" i="1" s="1"/>
  <c r="C82" i="1"/>
  <c r="C84" i="1" s="1"/>
  <c r="C86" i="1" s="1"/>
  <c r="D79" i="1"/>
  <c r="C79" i="1"/>
  <c r="D76" i="1"/>
  <c r="C76" i="1"/>
  <c r="N73" i="1"/>
  <c r="N86" i="1" s="1"/>
  <c r="C72" i="1"/>
  <c r="C71" i="1"/>
  <c r="C70" i="1"/>
  <c r="P69" i="1"/>
  <c r="P73" i="1" s="1"/>
  <c r="N69" i="1"/>
  <c r="M69" i="1"/>
  <c r="M73" i="1" s="1"/>
  <c r="M86" i="1" s="1"/>
  <c r="L69" i="1"/>
  <c r="K69" i="1"/>
  <c r="J69" i="1"/>
  <c r="I69" i="1"/>
  <c r="I73" i="1" s="1"/>
  <c r="I86" i="1" s="1"/>
  <c r="H69" i="1"/>
  <c r="G69" i="1"/>
  <c r="G73" i="1" s="1"/>
  <c r="G86" i="1" s="1"/>
  <c r="F69" i="1"/>
  <c r="E69" i="1"/>
  <c r="C69" i="1" s="1"/>
  <c r="D69" i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D73" i="1" s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C61" i="1" s="1"/>
  <c r="D61" i="1"/>
  <c r="C60" i="1"/>
  <c r="C58" i="1"/>
  <c r="O51" i="1"/>
  <c r="O86" i="1" s="1"/>
  <c r="M51" i="1"/>
  <c r="L51" i="1"/>
  <c r="K51" i="1"/>
  <c r="K73" i="1" s="1"/>
  <c r="K86" i="1" s="1"/>
  <c r="J51" i="1"/>
  <c r="I51" i="1"/>
  <c r="H51" i="1"/>
  <c r="G51" i="1"/>
  <c r="C51" i="1" s="1"/>
  <c r="F51" i="1"/>
  <c r="E51" i="1"/>
  <c r="D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C43" i="1" s="1"/>
  <c r="F43" i="1"/>
  <c r="E43" i="1"/>
  <c r="D43" i="1"/>
  <c r="C42" i="1"/>
  <c r="C41" i="1"/>
  <c r="C40" i="1"/>
  <c r="C39" i="1"/>
  <c r="C38" i="1"/>
  <c r="C37" i="1"/>
  <c r="C36" i="1"/>
  <c r="P35" i="1"/>
  <c r="M35" i="1"/>
  <c r="L35" i="1"/>
  <c r="K35" i="1"/>
  <c r="J35" i="1"/>
  <c r="J73" i="1" s="1"/>
  <c r="J86" i="1" s="1"/>
  <c r="I35" i="1"/>
  <c r="H35" i="1"/>
  <c r="G35" i="1"/>
  <c r="F35" i="1"/>
  <c r="F73" i="1" s="1"/>
  <c r="F86" i="1" s="1"/>
  <c r="E35" i="1"/>
  <c r="D35" i="1"/>
  <c r="C35" i="1" s="1"/>
  <c r="C33" i="1"/>
  <c r="O25" i="1"/>
  <c r="N25" i="1"/>
  <c r="M25" i="1"/>
  <c r="L25" i="1"/>
  <c r="L73" i="1" s="1"/>
  <c r="L86" i="1" s="1"/>
  <c r="K25" i="1"/>
  <c r="J25" i="1"/>
  <c r="I25" i="1"/>
  <c r="H25" i="1"/>
  <c r="H73" i="1" s="1"/>
  <c r="H86" i="1" s="1"/>
  <c r="G25" i="1"/>
  <c r="F25" i="1"/>
  <c r="E25" i="1"/>
  <c r="D25" i="1"/>
  <c r="C25" i="1" s="1"/>
  <c r="O15" i="1"/>
  <c r="N15" i="1"/>
  <c r="M15" i="1"/>
  <c r="L15" i="1"/>
  <c r="K15" i="1"/>
  <c r="J15" i="1"/>
  <c r="I15" i="1"/>
  <c r="H15" i="1"/>
  <c r="G15" i="1"/>
  <c r="F15" i="1"/>
  <c r="E15" i="1"/>
  <c r="C15" i="1" s="1"/>
  <c r="D15" i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C9" i="1" s="1"/>
  <c r="D9" i="1"/>
  <c r="AB8" i="1"/>
  <c r="V8" i="1"/>
  <c r="W8" i="1" s="1"/>
  <c r="X8" i="1" s="1"/>
  <c r="Y8" i="1" s="1"/>
  <c r="Z8" i="1" s="1"/>
  <c r="U8" i="1"/>
  <c r="A1" i="1"/>
  <c r="C66" i="1" l="1"/>
  <c r="E73" i="1"/>
  <c r="E86" i="1" s="1"/>
  <c r="AA7" i="1"/>
  <c r="AB7" i="1" s="1"/>
  <c r="B131" i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<sst xmlns="http://schemas.openxmlformats.org/spreadsheetml/2006/main" count="106" uniqueCount="106">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</sst>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-* #,##0.00\ _€_-;\-* #,##0.00\ _€_-;_-* &quot;-&quot;??\ _€_-;_-@_-"/>
    <numFmt numFmtId="167" formatCode="#,##0.00;[Red]#,##0.0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164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164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164" fontId="3" fillId="0" borderId="0" xfId="3" applyFont="1" applyAlignment="1">
      <alignment horizontal="center"/>
    </xf>
    <xf numFmtId="164" fontId="3" fillId="0" borderId="0" xfId="3" applyFont="1"/>
    <xf numFmtId="164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164" fontId="2" fillId="2" borderId="0" xfId="3" applyFont="1" applyFill="1" applyBorder="1" applyAlignment="1">
      <alignment horizontal="center" vertical="center" wrapText="1"/>
    </xf>
    <xf numFmtId="164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164" fontId="5" fillId="0" borderId="1" xfId="3" applyFont="1" applyBorder="1" applyAlignment="1">
      <alignment horizontal="left" vertical="center" wrapText="1"/>
    </xf>
    <xf numFmtId="164" fontId="0" fillId="0" borderId="0" xfId="3" applyFont="1"/>
    <xf numFmtId="0" fontId="2" fillId="0" borderId="0" xfId="2" applyFont="1" applyAlignment="1">
      <alignment horizontal="left" vertical="center" wrapText="1"/>
    </xf>
    <xf numFmtId="165" fontId="2" fillId="0" borderId="0" xfId="3" applyNumberFormat="1" applyFont="1" applyAlignment="1">
      <alignment vertical="center"/>
    </xf>
    <xf numFmtId="165" fontId="2" fillId="0" borderId="0" xfId="3" applyNumberFormat="1" applyFont="1" applyAlignment="1">
      <alignment vertical="center" wrapText="1"/>
    </xf>
    <xf numFmtId="164" fontId="2" fillId="0" borderId="0" xfId="3" applyFont="1" applyAlignment="1">
      <alignment vertical="center" wrapText="1"/>
    </xf>
    <xf numFmtId="166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5" fontId="3" fillId="0" borderId="0" xfId="3" applyNumberFormat="1" applyFont="1" applyAlignment="1">
      <alignment vertical="center"/>
    </xf>
    <xf numFmtId="165" fontId="3" fillId="0" borderId="0" xfId="3" applyNumberFormat="1" applyFont="1" applyAlignment="1">
      <alignment vertical="center" wrapText="1"/>
    </xf>
    <xf numFmtId="164" fontId="3" fillId="0" borderId="0" xfId="3" applyFont="1" applyAlignment="1">
      <alignment vertical="center"/>
    </xf>
    <xf numFmtId="166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5" fontId="3" fillId="0" borderId="0" xfId="2" applyNumberFormat="1" applyFont="1" applyAlignment="1">
      <alignment vertical="center" wrapText="1"/>
    </xf>
    <xf numFmtId="166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5" fontId="6" fillId="0" borderId="0" xfId="3" applyNumberFormat="1" applyFont="1" applyAlignment="1">
      <alignment vertical="center"/>
    </xf>
    <xf numFmtId="165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164" fontId="6" fillId="0" borderId="0" xfId="2" applyNumberFormat="1" applyFont="1" applyAlignment="1">
      <alignment vertical="center" wrapText="1"/>
    </xf>
    <xf numFmtId="164" fontId="6" fillId="0" borderId="0" xfId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166" fontId="2" fillId="0" borderId="0" xfId="2" applyNumberFormat="1" applyFont="1" applyAlignment="1">
      <alignment vertical="center" wrapText="1"/>
    </xf>
    <xf numFmtId="164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164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5" fontId="5" fillId="0" borderId="0" xfId="3" applyNumberFormat="1" applyFont="1" applyAlignment="1">
      <alignment vertical="center"/>
    </xf>
    <xf numFmtId="165" fontId="5" fillId="0" borderId="0" xfId="2" applyNumberFormat="1" applyFont="1" applyAlignment="1">
      <alignment vertical="center" wrapText="1"/>
    </xf>
    <xf numFmtId="164" fontId="5" fillId="0" borderId="0" xfId="3" applyFont="1" applyAlignment="1">
      <alignment vertical="center" wrapText="1"/>
    </xf>
    <xf numFmtId="165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164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164" fontId="2" fillId="4" borderId="2" xfId="3" applyFont="1" applyFill="1" applyBorder="1" applyAlignment="1">
      <alignment horizontal="center" vertical="center" wrapText="1"/>
    </xf>
    <xf numFmtId="164" fontId="2" fillId="2" borderId="2" xfId="3" applyFont="1" applyFill="1" applyBorder="1" applyAlignment="1">
      <alignment horizontal="center" vertical="center" wrapText="1"/>
    </xf>
    <xf numFmtId="166" fontId="3" fillId="0" borderId="0" xfId="2" applyNumberFormat="1" applyFont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167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5" fontId="6" fillId="0" borderId="0" xfId="2" applyNumberFormat="1" applyFont="1" applyAlignment="1">
      <alignment vertical="center"/>
    </xf>
    <xf numFmtId="165" fontId="5" fillId="0" borderId="1" xfId="2" applyNumberFormat="1" applyFont="1" applyBorder="1" applyAlignment="1">
      <alignment vertical="center" wrapText="1"/>
    </xf>
    <xf numFmtId="164" fontId="5" fillId="0" borderId="1" xfId="3" applyFont="1" applyBorder="1" applyAlignment="1">
      <alignment vertical="center" wrapText="1"/>
    </xf>
    <xf numFmtId="164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5" fontId="5" fillId="4" borderId="2" xfId="2" applyNumberFormat="1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165" fontId="3" fillId="0" borderId="0" xfId="2" applyNumberFormat="1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5" fontId="2" fillId="2" borderId="2" xfId="2" applyNumberFormat="1" applyFont="1" applyFill="1" applyBorder="1" applyAlignment="1">
      <alignment horizontal="center" vertical="center" wrapText="1"/>
    </xf>
    <xf numFmtId="165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43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5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34FFFE47-67C7-45A8-9306-534EB060C953}"/>
    <cellStyle name="Normal" xfId="0" builtinId="0"/>
    <cellStyle name="Normal 3 2" xfId="2" xr:uid="{B8F5CEC0-5950-4841-B013-94132F3EB790}"/>
    <cellStyle name="Porcentual 3 2" xfId="4" xr:uid="{EED65D5F-5B3D-4A01-98EA-096F8E3237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793750</xdr:colOff>
      <xdr:row>1</xdr:row>
      <xdr:rowOff>111126</xdr:rowOff>
    </xdr:from>
    <xdr:to>
      <xdr:col>2</xdr:col>
      <xdr:colOff>174625</xdr:colOff>
      <xdr:row>4</xdr:row>
      <xdr:rowOff>41425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2353F0A-9A32-46F9-AE15-0819B8BB4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750" y="508001"/>
          <a:ext cx="4579938" cy="1319362"/>
        </a:xfrm>
        <a:prstGeom prst="rect">
          <a:avLst/>
        </a:prstGeom>
      </xdr:spPr>
    </xdr:pic>
    <xdr:clientData/>
  </xdr:twoCellAnchor>
  <xdr:twoCellAnchor editAs="oneCell">
    <xdr:from>
      <xdr:col>11</xdr:col>
      <xdr:colOff>1160863</xdr:colOff>
      <xdr:row>1</xdr:row>
      <xdr:rowOff>127001</xdr:rowOff>
    </xdr:from>
    <xdr:to>
      <xdr:col>14</xdr:col>
      <xdr:colOff>698500</xdr:colOff>
      <xdr:row>3</xdr:row>
      <xdr:rowOff>579438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504D950-FDE1-43C2-9FE2-93D1222380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66" t="20672" r="7782" b="20265"/>
        <a:stretch/>
      </xdr:blipFill>
      <xdr:spPr>
        <a:xfrm>
          <a:off x="23782738" y="523876"/>
          <a:ext cx="5371700" cy="11668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A2D3D-17D4-4079-A666-CC81F03727E7}">
  <sheetPr filterMode="1">
    <tabColor theme="5" tint="0.59999389629810485"/>
  </sheetPr>
  <dimension ref="A1:AB132"/>
  <sheetViews>
    <sheetView showGridLines="0" tabSelected="1" view="pageBreakPreview" topLeftCell="J23" zoomScale="64" zoomScaleNormal="40" zoomScaleSheetLayoutView="64" workbookViewId="0">
      <selection activeCell="Q20" sqref="Q20"/>
    </sheetView>
  </sheetViews>
  <sheetFormatPr defaultColWidth="9.140625" defaultRowHeight="28.5" x14ac:dyDescent="0.45"/>
  <cols>
    <col min="1" max="1" width="12.28515625" style="1" hidden="1" customWidth="1"/>
    <col min="2" max="2" width="77.7109375" style="4" customWidth="1"/>
    <col min="3" max="3" width="27.7109375" style="4" customWidth="1"/>
    <col min="4" max="4" width="23.28515625" style="4" customWidth="1"/>
    <col min="5" max="5" width="28.28515625" style="13" customWidth="1"/>
    <col min="6" max="6" width="30.85546875" style="13" customWidth="1"/>
    <col min="7" max="7" width="30.85546875" style="4" customWidth="1"/>
    <col min="8" max="8" width="32.28515625" style="13" customWidth="1"/>
    <col min="9" max="9" width="28.7109375" style="4" customWidth="1"/>
    <col min="10" max="10" width="27.7109375" style="13" customWidth="1"/>
    <col min="11" max="11" width="30.85546875" style="13" customWidth="1"/>
    <col min="12" max="12" width="29.140625" style="4" bestFit="1" customWidth="1"/>
    <col min="13" max="13" width="30.140625" style="13" bestFit="1" customWidth="1"/>
    <col min="14" max="14" width="27.85546875" style="13" customWidth="1"/>
    <col min="15" max="15" width="27.5703125" style="13" bestFit="1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74377.8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74377.8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0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>
        <v>74377.8</v>
      </c>
      <c r="H11" s="31"/>
      <c r="I11" s="31"/>
      <c r="J11" s="31"/>
      <c r="K11" s="31"/>
      <c r="L11" s="31"/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137835.94999999998</v>
      </c>
      <c r="D15" s="42">
        <f>SUM(D16:D24)</f>
        <v>0</v>
      </c>
      <c r="E15" s="24">
        <f>E16+E17+E18+E19+E20+E21+E22+E23+E24</f>
        <v>0</v>
      </c>
      <c r="F15" s="24">
        <f>F16+F17+F18+F19+F20+F21+F22+F23+F24</f>
        <v>10450</v>
      </c>
      <c r="G15" s="43">
        <f>+G16+G18+G19+G20+G22</f>
        <v>10450</v>
      </c>
      <c r="H15" s="24">
        <f>+H16+H17+H18+H19+H20+H22+H23</f>
        <v>31599.489999999998</v>
      </c>
      <c r="I15" s="24">
        <f>+I16+I17+I18+I19+I20+I21+I22+I23+I24</f>
        <v>34920.97</v>
      </c>
      <c r="J15" s="24">
        <f>+J16+J17+J18+J19+J20+J22+J23</f>
        <v>50415.49</v>
      </c>
      <c r="K15" s="24">
        <f>+K16+K17+K18+K19+K20+K21+K22+K23+K24</f>
        <v>0</v>
      </c>
      <c r="L15" s="24">
        <f>+L16+L21+L24+L17+L18+L19+L20+L22</f>
        <v>0</v>
      </c>
      <c r="M15" s="24">
        <f>M16+M18+M19+M20+M22+M24</f>
        <v>0</v>
      </c>
      <c r="N15" s="39">
        <f>+N16+N18+N22+N19+N20+N17+O16</f>
        <v>0</v>
      </c>
      <c r="O15" s="39">
        <f>+O16+O17+O18+O19+O20+O21+O22+O24</f>
        <v>0</v>
      </c>
    </row>
    <row r="16" spans="1:28" ht="54.75" customHeight="1" x14ac:dyDescent="0.45">
      <c r="B16" s="28" t="s">
        <v>33</v>
      </c>
      <c r="C16" s="29"/>
      <c r="D16" s="34"/>
      <c r="E16" s="31"/>
      <c r="F16" s="31"/>
      <c r="G16" s="35"/>
      <c r="H16" s="44"/>
      <c r="I16" s="31">
        <v>3820.97</v>
      </c>
      <c r="J16" s="31">
        <v>3722.67</v>
      </c>
      <c r="K16" s="31"/>
      <c r="L16" s="31"/>
      <c r="M16" s="31"/>
      <c r="N16" s="33"/>
      <c r="O16" s="33"/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/>
      <c r="G18" s="35"/>
      <c r="H18" s="31"/>
      <c r="I18" s="31">
        <v>20650</v>
      </c>
      <c r="J18" s="31">
        <v>23150</v>
      </c>
      <c r="K18" s="31"/>
      <c r="L18" s="31"/>
      <c r="M18" s="31"/>
      <c r="N18" s="45"/>
      <c r="O18" s="33"/>
    </row>
    <row r="19" spans="2:16" ht="25.5" customHeight="1" x14ac:dyDescent="0.45">
      <c r="B19" s="28" t="s">
        <v>36</v>
      </c>
      <c r="C19" s="29"/>
      <c r="D19" s="34"/>
      <c r="E19" s="31"/>
      <c r="F19" s="31">
        <v>10450</v>
      </c>
      <c r="G19" s="35">
        <v>10450</v>
      </c>
      <c r="H19" s="31">
        <v>10450</v>
      </c>
      <c r="I19" s="31">
        <v>10450</v>
      </c>
      <c r="J19" s="31">
        <v>12350</v>
      </c>
      <c r="K19" s="31"/>
      <c r="L19" s="31"/>
      <c r="M19" s="31"/>
      <c r="N19" s="33"/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>
        <v>15639.49</v>
      </c>
      <c r="I22" s="31"/>
      <c r="J22" s="31">
        <v>7155.32</v>
      </c>
      <c r="K22" s="31"/>
      <c r="L22" s="31"/>
      <c r="M22" s="46"/>
      <c r="N22" s="33"/>
      <c r="O22" s="47"/>
    </row>
    <row r="23" spans="2:16" ht="57" x14ac:dyDescent="0.45">
      <c r="B23" s="28" t="s">
        <v>40</v>
      </c>
      <c r="C23" s="29"/>
      <c r="D23" s="34"/>
      <c r="E23" s="44"/>
      <c r="F23" s="31"/>
      <c r="G23" s="35"/>
      <c r="H23" s="31">
        <v>5510</v>
      </c>
      <c r="I23" s="31"/>
      <c r="J23" s="31">
        <v>4037.5</v>
      </c>
      <c r="K23" s="31"/>
      <c r="L23" s="31"/>
      <c r="M23" s="31"/>
      <c r="N23" s="33"/>
      <c r="O23" s="33"/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22">
        <f>SUM(D25:O25)</f>
        <v>854088.8</v>
      </c>
      <c r="D25" s="42">
        <f>SUM(D26:D34)</f>
        <v>0</v>
      </c>
      <c r="E25" s="24">
        <f>E26+E27+E28+E30+E29+E31+E32+E34</f>
        <v>0</v>
      </c>
      <c r="F25" s="24">
        <f>F26+F27+F28+F29+F30+F31+F32+F34</f>
        <v>76338.36</v>
      </c>
      <c r="G25" s="24">
        <f>G26+G27+G28+G29+G30+G31+G32+G34</f>
        <v>136977.24</v>
      </c>
      <c r="H25" s="24">
        <f>H28+H29+H30+H31+H32+H34++H26+H27</f>
        <v>64836.090000000004</v>
      </c>
      <c r="I25" s="24">
        <f>I26+I32+I34+I29</f>
        <v>276894.78999999998</v>
      </c>
      <c r="J25" s="24">
        <f>+J28+J32+J34+J29+J26</f>
        <v>299042.32</v>
      </c>
      <c r="K25" s="24">
        <f>+K26+K28+K32+K34+K29</f>
        <v>0</v>
      </c>
      <c r="L25" s="24">
        <f>L26+L32+L34+L27+L28+L29+L30+L31</f>
        <v>0</v>
      </c>
      <c r="M25" s="24">
        <f>M26+M32+M34+M29</f>
        <v>0</v>
      </c>
      <c r="N25" s="39">
        <f>+N26+N32+N34+N28+N29</f>
        <v>0</v>
      </c>
      <c r="O25" s="39">
        <f>+O26+O28+O30+O32+O34</f>
        <v>0</v>
      </c>
      <c r="P25" s="42"/>
    </row>
    <row r="26" spans="2:16" ht="26.25" customHeight="1" x14ac:dyDescent="0.45">
      <c r="B26" s="28" t="s">
        <v>43</v>
      </c>
      <c r="C26" s="29"/>
      <c r="D26" s="34"/>
      <c r="E26" s="31"/>
      <c r="F26" s="31">
        <v>40341.26</v>
      </c>
      <c r="G26" s="35">
        <v>117612.9</v>
      </c>
      <c r="H26" s="31">
        <v>38959.22</v>
      </c>
      <c r="I26" s="31">
        <v>72174.87</v>
      </c>
      <c r="J26" s="31">
        <v>83108.570000000007</v>
      </c>
      <c r="K26" s="31"/>
      <c r="L26" s="31"/>
      <c r="M26" s="31"/>
      <c r="N26" s="33"/>
      <c r="O26" s="33"/>
    </row>
    <row r="27" spans="2:16" ht="26.25" customHeight="1" x14ac:dyDescent="0.45">
      <c r="B27" s="28" t="s">
        <v>44</v>
      </c>
      <c r="C27" s="29"/>
      <c r="D27" s="34"/>
      <c r="E27" s="31"/>
      <c r="F27" s="31"/>
      <c r="G27" s="35"/>
      <c r="H27" s="31">
        <v>6860</v>
      </c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29"/>
      <c r="D28" s="34"/>
      <c r="E28" s="31"/>
      <c r="F28" s="31">
        <v>2777.08</v>
      </c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29"/>
      <c r="D29" s="34"/>
      <c r="E29" s="31"/>
      <c r="F29" s="31"/>
      <c r="G29" s="35"/>
      <c r="H29" s="31"/>
      <c r="I29" s="31">
        <v>107538.34</v>
      </c>
      <c r="J29" s="31">
        <v>83292.72</v>
      </c>
      <c r="K29" s="31"/>
      <c r="L29" s="31"/>
      <c r="M29" s="31"/>
      <c r="N29" s="33"/>
      <c r="O29" s="33"/>
    </row>
    <row r="30" spans="2:16" ht="26.25" customHeight="1" x14ac:dyDescent="0.45">
      <c r="B30" s="28" t="s">
        <v>47</v>
      </c>
      <c r="C30" s="29"/>
      <c r="D30" s="34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/>
    </row>
    <row r="31" spans="2:16" ht="26.25" customHeight="1" x14ac:dyDescent="0.45">
      <c r="B31" s="28" t="s">
        <v>48</v>
      </c>
      <c r="C31" s="29"/>
      <c r="D31" s="34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29"/>
      <c r="D32" s="34"/>
      <c r="E32" s="31"/>
      <c r="F32" s="31">
        <v>21162.959999999999</v>
      </c>
      <c r="G32" s="35">
        <v>3830.09</v>
      </c>
      <c r="H32" s="31">
        <v>12736.44</v>
      </c>
      <c r="I32" s="31">
        <v>89910</v>
      </c>
      <c r="J32" s="31">
        <v>102716.62</v>
      </c>
      <c r="K32" s="31"/>
      <c r="L32" s="31"/>
      <c r="M32" s="31"/>
      <c r="N32" s="33"/>
      <c r="O32" s="33"/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29"/>
      <c r="D34" s="34"/>
      <c r="E34" s="31"/>
      <c r="F34" s="31">
        <v>12057.06</v>
      </c>
      <c r="G34" s="35">
        <v>15534.25</v>
      </c>
      <c r="H34" s="31">
        <v>6280.43</v>
      </c>
      <c r="I34" s="31">
        <v>7271.58</v>
      </c>
      <c r="J34" s="31">
        <v>29924.41</v>
      </c>
      <c r="K34" s="31"/>
      <c r="L34" s="31"/>
      <c r="M34" s="31"/>
      <c r="N34" s="33"/>
      <c r="O34" s="47"/>
    </row>
    <row r="35" spans="2:16" s="1" customFormat="1" hidden="1" x14ac:dyDescent="0.25">
      <c r="B35" s="48" t="s">
        <v>52</v>
      </c>
      <c r="C35" s="49">
        <f t="shared" si="1"/>
        <v>609496.02</v>
      </c>
      <c r="D35" s="50">
        <f>SUM(D36:D42)</f>
        <v>0</v>
      </c>
      <c r="E35" s="51">
        <f t="shared" ref="E35:P35" si="2">SUM(E36:E42)</f>
        <v>0</v>
      </c>
      <c r="F35" s="51">
        <f t="shared" si="2"/>
        <v>0</v>
      </c>
      <c r="G35" s="50">
        <f t="shared" si="2"/>
        <v>0</v>
      </c>
      <c r="H35" s="51">
        <f t="shared" si="2"/>
        <v>0</v>
      </c>
      <c r="I35" s="51">
        <f t="shared" si="2"/>
        <v>0</v>
      </c>
      <c r="J35" s="51">
        <f t="shared" si="2"/>
        <v>0</v>
      </c>
      <c r="K35" s="51">
        <f t="shared" si="2"/>
        <v>0</v>
      </c>
      <c r="L35" s="51">
        <f t="shared" si="2"/>
        <v>0</v>
      </c>
      <c r="M35" s="51">
        <f t="shared" si="2"/>
        <v>0</v>
      </c>
      <c r="N35" s="31">
        <v>609496.02</v>
      </c>
      <c r="O35" s="47"/>
      <c r="P35" s="52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3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48" t="s">
        <v>60</v>
      </c>
      <c r="C43" s="49">
        <f t="shared" si="1"/>
        <v>0</v>
      </c>
      <c r="D43" s="50">
        <f>SUM(D44:D50)</f>
        <v>0</v>
      </c>
      <c r="E43" s="51">
        <f t="shared" ref="E43:P43" si="3">SUM(E44:E50)</f>
        <v>0</v>
      </c>
      <c r="F43" s="51">
        <f t="shared" si="3"/>
        <v>0</v>
      </c>
      <c r="G43" s="50">
        <f t="shared" si="3"/>
        <v>0</v>
      </c>
      <c r="H43" s="51">
        <f t="shared" si="3"/>
        <v>0</v>
      </c>
      <c r="I43" s="51">
        <f t="shared" si="3"/>
        <v>0</v>
      </c>
      <c r="J43" s="51">
        <f t="shared" si="3"/>
        <v>0</v>
      </c>
      <c r="K43" s="51">
        <f t="shared" si="3"/>
        <v>0</v>
      </c>
      <c r="L43" s="51">
        <f t="shared" si="3"/>
        <v>0</v>
      </c>
      <c r="M43" s="51">
        <f t="shared" si="3"/>
        <v>0</v>
      </c>
      <c r="N43" s="31"/>
      <c r="O43" s="51">
        <f t="shared" si="3"/>
        <v>0</v>
      </c>
      <c r="P43" s="52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4"/>
      <c r="F44" s="54"/>
      <c r="G44" s="55"/>
      <c r="H44" s="54"/>
      <c r="I44" s="54"/>
      <c r="J44" s="54"/>
      <c r="K44" s="54"/>
      <c r="L44" s="54"/>
      <c r="M44" s="54"/>
      <c r="N44" s="31">
        <v>181649.56</v>
      </c>
      <c r="O44" s="54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4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  <c r="M45" s="54">
        <v>0</v>
      </c>
      <c r="N45" s="56">
        <v>3789412.59</v>
      </c>
      <c r="O45" s="54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31"/>
      <c r="O46" s="54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57">
        <v>3789412.59</v>
      </c>
      <c r="O47" s="54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4">
        <v>0</v>
      </c>
      <c r="O48" s="54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/>
    </row>
    <row r="51" spans="2:16" ht="26.25" customHeight="1" x14ac:dyDescent="0.45">
      <c r="B51" s="21" t="s">
        <v>68</v>
      </c>
      <c r="C51" s="22">
        <f t="shared" si="1"/>
        <v>0</v>
      </c>
      <c r="D51" s="42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0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29"/>
      <c r="D52" s="34"/>
      <c r="E52" s="31"/>
      <c r="F52" s="31"/>
      <c r="G52" s="32"/>
      <c r="H52" s="31"/>
      <c r="I52" s="31"/>
      <c r="J52" s="31"/>
      <c r="K52" s="31"/>
      <c r="L52" s="31"/>
      <c r="M52" s="31"/>
      <c r="N52" s="33"/>
      <c r="O52" s="31"/>
    </row>
    <row r="53" spans="2:16" ht="26.25" customHeight="1" x14ac:dyDescent="0.45">
      <c r="B53" s="28" t="s">
        <v>70</v>
      </c>
      <c r="C53" s="29"/>
      <c r="D53" s="34"/>
      <c r="E53" s="34"/>
      <c r="F53" s="34"/>
      <c r="G53" s="58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29"/>
      <c r="D54" s="34"/>
      <c r="E54" s="34"/>
      <c r="F54" s="34"/>
      <c r="G54" s="58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29"/>
      <c r="D55" s="34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29"/>
      <c r="D56" s="34"/>
      <c r="E56" s="34"/>
      <c r="F56" s="34"/>
      <c r="G56" s="58"/>
      <c r="H56" s="34"/>
      <c r="I56" s="31"/>
      <c r="J56" s="31"/>
      <c r="K56" s="31"/>
      <c r="L56" s="31"/>
      <c r="M56" s="31"/>
      <c r="N56" s="47"/>
      <c r="O56" s="26"/>
    </row>
    <row r="57" spans="2:16" ht="26.25" customHeight="1" x14ac:dyDescent="0.45">
      <c r="B57" s="28" t="s">
        <v>74</v>
      </c>
      <c r="C57" s="29"/>
      <c r="D57" s="34"/>
      <c r="E57" s="34"/>
      <c r="F57" s="34"/>
      <c r="G57" s="58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4">
        <v>0</v>
      </c>
      <c r="J58" s="54">
        <v>0</v>
      </c>
      <c r="K58" s="54">
        <v>0</v>
      </c>
      <c r="L58" s="54">
        <v>0</v>
      </c>
      <c r="M58" s="54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29"/>
      <c r="D59" s="34"/>
      <c r="E59" s="34"/>
      <c r="F59" s="34"/>
      <c r="G59" s="58"/>
      <c r="H59" s="59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48" t="s">
        <v>78</v>
      </c>
      <c r="C61" s="49">
        <f t="shared" si="1"/>
        <v>0</v>
      </c>
      <c r="D61" s="50">
        <f>SUM(D62:D65)</f>
        <v>0</v>
      </c>
      <c r="E61" s="51">
        <f t="shared" ref="E61:P61" si="4">SUM(E62:E65)</f>
        <v>0</v>
      </c>
      <c r="F61" s="51">
        <f t="shared" si="4"/>
        <v>0</v>
      </c>
      <c r="G61" s="50">
        <f t="shared" si="4"/>
        <v>0</v>
      </c>
      <c r="H61" s="51">
        <f t="shared" si="4"/>
        <v>0</v>
      </c>
      <c r="I61" s="51">
        <f t="shared" si="4"/>
        <v>0</v>
      </c>
      <c r="J61" s="51">
        <f t="shared" si="4"/>
        <v>0</v>
      </c>
      <c r="K61" s="51">
        <f t="shared" si="4"/>
        <v>0</v>
      </c>
      <c r="L61" s="51">
        <f t="shared" si="4"/>
        <v>0</v>
      </c>
      <c r="M61" s="51">
        <f t="shared" si="4"/>
        <v>0</v>
      </c>
      <c r="N61" s="51">
        <f t="shared" si="4"/>
        <v>0</v>
      </c>
      <c r="O61" s="33"/>
      <c r="P61" s="52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4"/>
      <c r="F62" s="54"/>
      <c r="G62" s="55"/>
      <c r="H62" s="54"/>
      <c r="I62" s="54"/>
      <c r="J62" s="54"/>
      <c r="K62" s="54"/>
      <c r="L62" s="54"/>
      <c r="M62" s="54"/>
      <c r="N62" s="54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48" t="s">
        <v>83</v>
      </c>
      <c r="C66" s="49">
        <f t="shared" si="1"/>
        <v>848597.68</v>
      </c>
      <c r="D66" s="50">
        <f>SUM(D67:D68)</f>
        <v>0</v>
      </c>
      <c r="E66" s="51">
        <f t="shared" ref="E66:P66" si="5">SUM(E67:E68)</f>
        <v>0</v>
      </c>
      <c r="F66" s="51">
        <f t="shared" si="5"/>
        <v>0</v>
      </c>
      <c r="G66" s="50">
        <f t="shared" si="5"/>
        <v>0</v>
      </c>
      <c r="H66" s="51">
        <f t="shared" si="5"/>
        <v>0</v>
      </c>
      <c r="I66" s="51">
        <f t="shared" si="5"/>
        <v>0</v>
      </c>
      <c r="J66" s="51">
        <f t="shared" si="5"/>
        <v>0</v>
      </c>
      <c r="K66" s="51">
        <f t="shared" si="5"/>
        <v>0</v>
      </c>
      <c r="L66" s="51">
        <f t="shared" si="5"/>
        <v>0</v>
      </c>
      <c r="M66" s="51">
        <f t="shared" si="5"/>
        <v>0</v>
      </c>
      <c r="N66" s="51">
        <f t="shared" si="5"/>
        <v>0</v>
      </c>
      <c r="O66" s="33">
        <v>848597.68</v>
      </c>
      <c r="P66" s="52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48" t="s">
        <v>86</v>
      </c>
      <c r="C69" s="49">
        <f t="shared" si="1"/>
        <v>1249482.5899999999</v>
      </c>
      <c r="D69" s="50">
        <f>SUM(D70:D72)</f>
        <v>0</v>
      </c>
      <c r="E69" s="51">
        <f t="shared" ref="E69:P69" si="6">SUM(E70:E72)</f>
        <v>0</v>
      </c>
      <c r="F69" s="51">
        <f t="shared" si="6"/>
        <v>0</v>
      </c>
      <c r="G69" s="50">
        <f t="shared" si="6"/>
        <v>0</v>
      </c>
      <c r="H69" s="51">
        <f t="shared" si="6"/>
        <v>0</v>
      </c>
      <c r="I69" s="51">
        <f t="shared" si="6"/>
        <v>0</v>
      </c>
      <c r="J69" s="51">
        <f t="shared" si="6"/>
        <v>0</v>
      </c>
      <c r="K69" s="51">
        <f t="shared" si="6"/>
        <v>0</v>
      </c>
      <c r="L69" s="51">
        <f t="shared" si="6"/>
        <v>0</v>
      </c>
      <c r="M69" s="51">
        <f t="shared" si="6"/>
        <v>0</v>
      </c>
      <c r="N69" s="51">
        <f t="shared" si="6"/>
        <v>0</v>
      </c>
      <c r="O69" s="39">
        <v>1249482.5899999999</v>
      </c>
      <c r="P69" s="52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4"/>
      <c r="F70" s="54"/>
      <c r="G70" s="55"/>
      <c r="H70" s="54"/>
      <c r="I70" s="54"/>
      <c r="J70" s="54"/>
      <c r="K70" s="54"/>
      <c r="L70" s="54"/>
      <c r="M70" s="54"/>
      <c r="N70" s="54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0" t="s">
        <v>90</v>
      </c>
      <c r="C73" s="61">
        <v>0</v>
      </c>
      <c r="D73" s="61">
        <f>+D69+D66+D61+D51+D35+D15+D9+D25</f>
        <v>0</v>
      </c>
      <c r="E73" s="61">
        <f>E9+E15+E25+E51</f>
        <v>0</v>
      </c>
      <c r="F73" s="56">
        <f>+F69+F66+F61+F51+F35+F15+F9+F25</f>
        <v>86788.36</v>
      </c>
      <c r="G73" s="62">
        <f>+G69+G66+G61+G51+G35+G15+G9+G25</f>
        <v>221805.03999999998</v>
      </c>
      <c r="H73" s="56">
        <f>+H51+H25+H15+H9</f>
        <v>96435.58</v>
      </c>
      <c r="I73" s="56">
        <f>+I69+I66+I61+I51+I35+I15+I9+I25</f>
        <v>311815.76</v>
      </c>
      <c r="J73" s="56">
        <f t="shared" ref="J73:P73" si="7">+J69+J66+J61+J51+J35+J15+J9+J25</f>
        <v>349457.81</v>
      </c>
      <c r="K73" s="56">
        <f>+K51+K25+K15+K9</f>
        <v>0</v>
      </c>
      <c r="L73" s="63">
        <f>+L51+L25+L15+L9</f>
        <v>0</v>
      </c>
      <c r="M73" s="56">
        <f t="shared" si="7"/>
        <v>0</v>
      </c>
      <c r="N73" s="53">
        <f>N9+N15+N25+N51</f>
        <v>0</v>
      </c>
      <c r="O73" s="53">
        <f>O9+O15+O25+O51</f>
        <v>0</v>
      </c>
      <c r="P73" s="61">
        <f t="shared" si="7"/>
        <v>0</v>
      </c>
    </row>
    <row r="74" spans="2:16" s="1" customFormat="1" hidden="1" x14ac:dyDescent="0.25">
      <c r="B74" s="64"/>
      <c r="C74" s="65"/>
      <c r="D74" s="38"/>
      <c r="E74" s="54"/>
      <c r="F74" s="54"/>
      <c r="G74" s="55"/>
      <c r="H74" s="54"/>
      <c r="I74" s="55"/>
      <c r="J74" s="54"/>
      <c r="K74" s="54"/>
      <c r="L74" s="54"/>
      <c r="M74" s="54"/>
      <c r="N74" s="54"/>
      <c r="O74" s="33"/>
    </row>
    <row r="75" spans="2:16" s="1" customFormat="1" hidden="1" x14ac:dyDescent="0.25">
      <c r="B75" s="18" t="s">
        <v>91</v>
      </c>
      <c r="C75" s="66">
        <v>0</v>
      </c>
      <c r="D75" s="66"/>
      <c r="E75" s="67"/>
      <c r="F75" s="67"/>
      <c r="G75" s="66"/>
      <c r="H75" s="67"/>
      <c r="I75" s="66"/>
      <c r="J75" s="67"/>
      <c r="K75" s="67"/>
      <c r="L75" s="67"/>
      <c r="M75" s="67"/>
      <c r="N75" s="67"/>
      <c r="O75" s="33"/>
    </row>
    <row r="76" spans="2:16" s="1" customFormat="1" ht="52.5" hidden="1" x14ac:dyDescent="0.4">
      <c r="B76" s="48" t="s">
        <v>92</v>
      </c>
      <c r="C76" s="50">
        <f>SUM(C77:C78)</f>
        <v>0</v>
      </c>
      <c r="D76" s="50">
        <f>SUM(D77:D78)</f>
        <v>0</v>
      </c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  <c r="M76" s="54">
        <v>0</v>
      </c>
      <c r="N76" s="54">
        <v>0</v>
      </c>
      <c r="O76" s="33">
        <v>653903.81999999995</v>
      </c>
      <c r="P76" s="68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  <c r="M77" s="54">
        <v>0</v>
      </c>
      <c r="N77" s="54">
        <v>0</v>
      </c>
      <c r="O77" s="33">
        <v>366376.47</v>
      </c>
      <c r="P77" s="68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  <c r="M78" s="54">
        <v>0</v>
      </c>
      <c r="N78" s="54">
        <v>0</v>
      </c>
      <c r="O78" s="39">
        <v>873671.2300000001</v>
      </c>
      <c r="P78" s="68">
        <v>0</v>
      </c>
    </row>
    <row r="79" spans="2:16" s="1" customFormat="1" hidden="1" x14ac:dyDescent="0.4">
      <c r="B79" s="48" t="s">
        <v>95</v>
      </c>
      <c r="C79" s="50">
        <f>SUM(C80:C81)</f>
        <v>0</v>
      </c>
      <c r="D79" s="50">
        <f>SUM(D80:D81)</f>
        <v>0</v>
      </c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33">
        <v>757333.68</v>
      </c>
      <c r="P79" s="68">
        <v>0</v>
      </c>
    </row>
    <row r="80" spans="2:16" s="1" customFormat="1" ht="52.5" hidden="1" x14ac:dyDescent="0.4">
      <c r="B80" s="36" t="s">
        <v>96</v>
      </c>
      <c r="C80" s="54">
        <v>0</v>
      </c>
      <c r="D80" s="54"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33"/>
      <c r="P80" s="68">
        <v>0</v>
      </c>
    </row>
    <row r="81" spans="2:16" s="1" customFormat="1" ht="52.5" hidden="1" x14ac:dyDescent="0.4">
      <c r="B81" s="36" t="s">
        <v>97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47">
        <v>57398.23</v>
      </c>
      <c r="P81" s="68">
        <v>0</v>
      </c>
    </row>
    <row r="82" spans="2:16" s="1" customFormat="1" ht="52.5" hidden="1" x14ac:dyDescent="0.4">
      <c r="B82" s="48" t="s">
        <v>98</v>
      </c>
      <c r="C82" s="50">
        <f>SUM(C83)</f>
        <v>0</v>
      </c>
      <c r="D82" s="50">
        <f>SUM(D83)</f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7"/>
      <c r="P82" s="68">
        <v>0</v>
      </c>
    </row>
    <row r="83" spans="2:16" s="1" customFormat="1" ht="52.5" hidden="1" x14ac:dyDescent="0.4">
      <c r="B83" s="36" t="s">
        <v>99</v>
      </c>
      <c r="C83" s="54">
        <v>0</v>
      </c>
      <c r="D83" s="54"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7">
        <v>39439.89</v>
      </c>
      <c r="P83" s="68">
        <v>0</v>
      </c>
    </row>
    <row r="84" spans="2:16" s="1" customFormat="1" hidden="1" x14ac:dyDescent="0.25">
      <c r="B84" s="69" t="s">
        <v>100</v>
      </c>
      <c r="C84" s="70">
        <f>+C82+C79+C76</f>
        <v>0</v>
      </c>
      <c r="D84" s="70">
        <f>+D82+D79+D76</f>
        <v>0</v>
      </c>
      <c r="E84" s="71"/>
      <c r="F84" s="71"/>
      <c r="G84" s="70"/>
      <c r="H84" s="71"/>
      <c r="I84" s="70"/>
      <c r="J84" s="71"/>
      <c r="K84" s="71"/>
      <c r="L84" s="71"/>
      <c r="M84" s="71"/>
      <c r="N84" s="71"/>
      <c r="O84" s="47"/>
    </row>
    <row r="85" spans="2:16" ht="26.25" customHeight="1" x14ac:dyDescent="0.45">
      <c r="C85" s="72"/>
      <c r="D85" s="73"/>
      <c r="E85" s="31"/>
      <c r="F85" s="31"/>
      <c r="G85" s="72"/>
      <c r="H85" s="31"/>
      <c r="I85" s="72"/>
      <c r="J85" s="31"/>
      <c r="K85" s="31"/>
      <c r="L85" s="31"/>
      <c r="M85" s="31"/>
      <c r="N85" s="33"/>
      <c r="O85" s="47"/>
    </row>
    <row r="86" spans="2:16" ht="26.25" customHeight="1" x14ac:dyDescent="0.45">
      <c r="B86" s="74" t="s">
        <v>101</v>
      </c>
      <c r="C86" s="75">
        <f>+C84+C73</f>
        <v>0</v>
      </c>
      <c r="D86" s="75">
        <f>+D84+D73</f>
        <v>0</v>
      </c>
      <c r="E86" s="75">
        <f>E73+E85</f>
        <v>0</v>
      </c>
      <c r="F86" s="57">
        <f>+F84+F73</f>
        <v>86788.36</v>
      </c>
      <c r="G86" s="76">
        <f>G73</f>
        <v>221805.03999999998</v>
      </c>
      <c r="H86" s="57">
        <f t="shared" ref="H86:M86" si="8">+H84+H73</f>
        <v>96435.58</v>
      </c>
      <c r="I86" s="75">
        <f t="shared" si="8"/>
        <v>311815.76</v>
      </c>
      <c r="J86" s="57">
        <f t="shared" si="8"/>
        <v>349457.81</v>
      </c>
      <c r="K86" s="57">
        <f>+K84+K73</f>
        <v>0</v>
      </c>
      <c r="L86" s="57">
        <f t="shared" si="8"/>
        <v>0</v>
      </c>
      <c r="M86" s="57">
        <f t="shared" si="8"/>
        <v>0</v>
      </c>
      <c r="N86" s="77">
        <f>+N84+N73</f>
        <v>0</v>
      </c>
      <c r="O86" s="78">
        <f>O51+O25+O15+O9</f>
        <v>0</v>
      </c>
    </row>
    <row r="87" spans="2:16" ht="26.25" customHeight="1" x14ac:dyDescent="0.45">
      <c r="B87" s="4" t="s">
        <v>102</v>
      </c>
      <c r="E87" s="12"/>
      <c r="F87" s="12"/>
      <c r="G87" s="79"/>
      <c r="H87" s="12"/>
      <c r="J87" s="12"/>
      <c r="K87" s="12"/>
      <c r="L87" s="79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0"/>
      <c r="C93" s="80"/>
      <c r="D93" s="81" t="s">
        <v>103</v>
      </c>
      <c r="E93" s="81"/>
      <c r="F93" s="80"/>
      <c r="G93" s="80"/>
      <c r="H93" s="80"/>
      <c r="I93" s="80"/>
      <c r="J93" s="81" t="s">
        <v>104</v>
      </c>
      <c r="K93" s="81"/>
      <c r="L93" s="80"/>
      <c r="M93" s="80"/>
      <c r="N93" s="80"/>
      <c r="O93" s="80"/>
    </row>
    <row r="94" spans="2:16" ht="26.25" customHeight="1" x14ac:dyDescent="0.45">
      <c r="B94" s="80" t="s">
        <v>105</v>
      </c>
      <c r="C94" s="80"/>
      <c r="D94" s="81"/>
      <c r="E94" s="81"/>
      <c r="F94" s="80"/>
      <c r="G94" s="80"/>
      <c r="H94" s="80"/>
      <c r="I94" s="80"/>
      <c r="J94" s="81"/>
      <c r="K94" s="81"/>
      <c r="L94" s="80"/>
      <c r="M94" s="80"/>
      <c r="N94" s="80"/>
      <c r="O94" s="80"/>
    </row>
    <row r="95" spans="2:16" ht="26.25" customHeight="1" x14ac:dyDescent="0.45">
      <c r="E95" s="12"/>
      <c r="F95" s="11"/>
      <c r="G95" s="82"/>
      <c r="H95" s="11"/>
      <c r="I95" s="10"/>
      <c r="J95" s="11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" top="0.35433070866141736" bottom="0" header="0.31496062992125984" footer="0"/>
  <pageSetup paperSize="7"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2025-08-04T15:05:33Z</cp:lastPrinted>
  <dcterms:created xsi:type="dcterms:W3CDTF">2025-08-04T15:01:04Z</dcterms:created>
  <dcterms:modified xsi:type="dcterms:W3CDTF">2025-08-04T15:06:11Z</dcterms:modified>
</cp:coreProperties>
</file>