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Presupuesto Aprobado\"/>
    </mc:Choice>
  </mc:AlternateContent>
  <xr:revisionPtr revIDLastSave="0" documentId="8_{12D88815-CC16-40E2-AE08-F3C462F89B5E}" xr6:coauthVersionLast="47" xr6:coauthVersionMax="47" xr10:uidLastSave="{00000000-0000-0000-0000-000000000000}"/>
  <bookViews>
    <workbookView xWindow="-120" yWindow="-120" windowWidth="20730" windowHeight="11160" xr2:uid="{EA6368BB-3118-4B01-BA7B-70185053DF42}"/>
  </bookViews>
  <sheets>
    <sheet name="PPNE5" sheetId="1" r:id="rId1"/>
  </sheets>
  <externalReferences>
    <externalReference r:id="rId2"/>
    <externalReference r:id="rId3"/>
  </externalReferences>
  <definedNames>
    <definedName name="_xlnm._FilterDatabase" localSheetId="0" hidden="1">PPNE5!$A$16:$K$326</definedName>
    <definedName name="CodigoActividad">[2]!Tabla2[Código]</definedName>
    <definedName name="Ls_DepartamentosSRS">[2]Catalogo!$G$130:$G$142</definedName>
    <definedName name="Ls_LinesEstategica">[2]Obj!$B$6:$B$9</definedName>
    <definedName name="Ls_Medio_Verificacion">[2]Catalogo!$B$148:$B$167</definedName>
    <definedName name="ls_Regiones">[2]Catalogo!$B$10:$B$19</definedName>
    <definedName name="ls_TiposAcciones">[2]Catalogo!$G$11:$G$14</definedName>
    <definedName name="lsFuentesFinanciamiento">[2]LSIns!$F$5:$F$8</definedName>
    <definedName name="lsInsumos">[2]LSIns!$B$5:$B$45</definedName>
    <definedName name="lsInsumosEquipos">[2]LSIns!$F$16:$F$31</definedName>
    <definedName name="LsTipoEESS">[2]Catalogo!$D$11:$D$16</definedName>
    <definedName name="lsTipoIntervencion">[2]Catalogo!$G$19:$G$24</definedName>
    <definedName name="Periodo_POA">[2]Catalogo!$B$3:$B$6</definedName>
    <definedName name="_xlnm.Print_Area" localSheetId="0">PPNE5!$A$1:$K$328</definedName>
    <definedName name="_xlnm.Print_Titles" localSheetId="0">PPNE5!$16:$17</definedName>
    <definedName name="Productos">[2]!Tabla3[Productos]</definedName>
    <definedName name="Provincias">[2]Prov!$F$2:$F$33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26" i="1" l="1"/>
  <c r="J325" i="1"/>
  <c r="J324" i="1" s="1"/>
  <c r="J323" i="1" s="1"/>
  <c r="I325" i="1"/>
  <c r="H325" i="1"/>
  <c r="G325" i="1"/>
  <c r="I324" i="1"/>
  <c r="H324" i="1"/>
  <c r="H323" i="1" s="1"/>
  <c r="G324" i="1"/>
  <c r="G323" i="1" s="1"/>
  <c r="I323" i="1"/>
  <c r="J322" i="1"/>
  <c r="I321" i="1"/>
  <c r="H321" i="1"/>
  <c r="G321" i="1"/>
  <c r="J320" i="1"/>
  <c r="J319" i="1"/>
  <c r="I319" i="1"/>
  <c r="H319" i="1"/>
  <c r="G319" i="1"/>
  <c r="J318" i="1"/>
  <c r="J317" i="1"/>
  <c r="I317" i="1"/>
  <c r="I313" i="1" s="1"/>
  <c r="H317" i="1"/>
  <c r="G317" i="1"/>
  <c r="J316" i="1"/>
  <c r="J315" i="1"/>
  <c r="J314" i="1"/>
  <c r="I314" i="1"/>
  <c r="H314" i="1"/>
  <c r="G314" i="1"/>
  <c r="G313" i="1" s="1"/>
  <c r="H313" i="1"/>
  <c r="J312" i="1"/>
  <c r="J311" i="1"/>
  <c r="J310" i="1" s="1"/>
  <c r="I311" i="1"/>
  <c r="H311" i="1"/>
  <c r="G311" i="1"/>
  <c r="I310" i="1"/>
  <c r="H310" i="1"/>
  <c r="G310" i="1"/>
  <c r="J309" i="1"/>
  <c r="J308" i="1"/>
  <c r="I308" i="1"/>
  <c r="H308" i="1"/>
  <c r="G308" i="1"/>
  <c r="J307" i="1"/>
  <c r="J306" i="1"/>
  <c r="I306" i="1"/>
  <c r="H306" i="1"/>
  <c r="G306" i="1"/>
  <c r="J305" i="1"/>
  <c r="J304" i="1" s="1"/>
  <c r="I304" i="1"/>
  <c r="H304" i="1"/>
  <c r="G304" i="1"/>
  <c r="J303" i="1"/>
  <c r="I302" i="1"/>
  <c r="H302" i="1"/>
  <c r="G302" i="1"/>
  <c r="G301" i="1" s="1"/>
  <c r="I301" i="1"/>
  <c r="H301" i="1"/>
  <c r="J300" i="1"/>
  <c r="I299" i="1"/>
  <c r="H299" i="1"/>
  <c r="H294" i="1" s="1"/>
  <c r="G299" i="1"/>
  <c r="J298" i="1"/>
  <c r="J297" i="1"/>
  <c r="I297" i="1"/>
  <c r="H297" i="1"/>
  <c r="G297" i="1"/>
  <c r="G294" i="1" s="1"/>
  <c r="J296" i="1"/>
  <c r="J295" i="1"/>
  <c r="I295" i="1"/>
  <c r="I294" i="1" s="1"/>
  <c r="H295" i="1"/>
  <c r="G295" i="1"/>
  <c r="J293" i="1"/>
  <c r="J292" i="1"/>
  <c r="I292" i="1"/>
  <c r="I289" i="1" s="1"/>
  <c r="H292" i="1"/>
  <c r="G292" i="1"/>
  <c r="J291" i="1"/>
  <c r="J290" i="1" s="1"/>
  <c r="I290" i="1"/>
  <c r="H290" i="1"/>
  <c r="H289" i="1" s="1"/>
  <c r="G290" i="1"/>
  <c r="J289" i="1"/>
  <c r="G289" i="1"/>
  <c r="J288" i="1"/>
  <c r="J287" i="1" s="1"/>
  <c r="I287" i="1"/>
  <c r="I282" i="1" s="1"/>
  <c r="H287" i="1"/>
  <c r="G287" i="1"/>
  <c r="J286" i="1"/>
  <c r="I285" i="1"/>
  <c r="H285" i="1"/>
  <c r="G285" i="1"/>
  <c r="G282" i="1" s="1"/>
  <c r="J284" i="1"/>
  <c r="J283" i="1"/>
  <c r="I283" i="1"/>
  <c r="H283" i="1"/>
  <c r="G283" i="1"/>
  <c r="H282" i="1"/>
  <c r="J281" i="1"/>
  <c r="J280" i="1"/>
  <c r="I280" i="1"/>
  <c r="H280" i="1"/>
  <c r="G280" i="1"/>
  <c r="J279" i="1"/>
  <c r="J278" i="1"/>
  <c r="I278" i="1"/>
  <c r="H278" i="1"/>
  <c r="G278" i="1"/>
  <c r="J277" i="1"/>
  <c r="J276" i="1" s="1"/>
  <c r="I276" i="1"/>
  <c r="I271" i="1" s="1"/>
  <c r="I270" i="1" s="1"/>
  <c r="H276" i="1"/>
  <c r="G276" i="1"/>
  <c r="J275" i="1"/>
  <c r="I274" i="1"/>
  <c r="H274" i="1"/>
  <c r="G274" i="1"/>
  <c r="J273" i="1"/>
  <c r="J272" i="1"/>
  <c r="I272" i="1"/>
  <c r="H272" i="1"/>
  <c r="G272" i="1"/>
  <c r="H271" i="1"/>
  <c r="H270" i="1" s="1"/>
  <c r="G271" i="1"/>
  <c r="J269" i="1"/>
  <c r="I268" i="1"/>
  <c r="H268" i="1"/>
  <c r="G268" i="1"/>
  <c r="G265" i="1" s="1"/>
  <c r="G254" i="1" s="1"/>
  <c r="J267" i="1"/>
  <c r="J266" i="1"/>
  <c r="I266" i="1"/>
  <c r="H266" i="1"/>
  <c r="G266" i="1"/>
  <c r="I265" i="1"/>
  <c r="H265" i="1"/>
  <c r="H254" i="1" s="1"/>
  <c r="J264" i="1"/>
  <c r="J263" i="1"/>
  <c r="J262" i="1" s="1"/>
  <c r="I263" i="1"/>
  <c r="H263" i="1"/>
  <c r="G263" i="1"/>
  <c r="I262" i="1"/>
  <c r="H262" i="1"/>
  <c r="G262" i="1"/>
  <c r="J261" i="1"/>
  <c r="J260" i="1"/>
  <c r="I260" i="1"/>
  <c r="H260" i="1"/>
  <c r="G260" i="1"/>
  <c r="J259" i="1"/>
  <c r="J258" i="1"/>
  <c r="I258" i="1"/>
  <c r="H258" i="1"/>
  <c r="G258" i="1"/>
  <c r="J257" i="1"/>
  <c r="J256" i="1"/>
  <c r="J255" i="1"/>
  <c r="I255" i="1"/>
  <c r="H255" i="1"/>
  <c r="G255" i="1"/>
  <c r="I254" i="1"/>
  <c r="J253" i="1"/>
  <c r="J252" i="1"/>
  <c r="I252" i="1"/>
  <c r="H252" i="1"/>
  <c r="G252" i="1"/>
  <c r="J251" i="1"/>
  <c r="J250" i="1"/>
  <c r="I250" i="1"/>
  <c r="H250" i="1"/>
  <c r="G250" i="1"/>
  <c r="J249" i="1"/>
  <c r="J248" i="1" s="1"/>
  <c r="I248" i="1"/>
  <c r="H248" i="1"/>
  <c r="G248" i="1"/>
  <c r="J247" i="1"/>
  <c r="I246" i="1"/>
  <c r="H246" i="1"/>
  <c r="G246" i="1"/>
  <c r="J245" i="1"/>
  <c r="J244" i="1"/>
  <c r="I244" i="1"/>
  <c r="H244" i="1"/>
  <c r="G244" i="1"/>
  <c r="J243" i="1"/>
  <c r="J242" i="1"/>
  <c r="I241" i="1"/>
  <c r="H241" i="1"/>
  <c r="G241" i="1"/>
  <c r="J240" i="1"/>
  <c r="J239" i="1"/>
  <c r="J238" i="1" s="1"/>
  <c r="I238" i="1"/>
  <c r="H238" i="1"/>
  <c r="H237" i="1" s="1"/>
  <c r="G238" i="1"/>
  <c r="I237" i="1"/>
  <c r="J236" i="1"/>
  <c r="J235" i="1"/>
  <c r="J234" i="1"/>
  <c r="J233" i="1"/>
  <c r="I232" i="1"/>
  <c r="H232" i="1"/>
  <c r="G232" i="1"/>
  <c r="J231" i="1"/>
  <c r="J230" i="1"/>
  <c r="J229" i="1"/>
  <c r="J228" i="1"/>
  <c r="J227" i="1"/>
  <c r="J226" i="1"/>
  <c r="I225" i="1"/>
  <c r="H225" i="1"/>
  <c r="G225" i="1"/>
  <c r="G224" i="1" s="1"/>
  <c r="I224" i="1"/>
  <c r="H224" i="1"/>
  <c r="J223" i="1"/>
  <c r="I222" i="1"/>
  <c r="H222" i="1"/>
  <c r="G222" i="1"/>
  <c r="J221" i="1"/>
  <c r="J220" i="1"/>
  <c r="J219" i="1"/>
  <c r="I218" i="1"/>
  <c r="H218" i="1"/>
  <c r="G218" i="1"/>
  <c r="G209" i="1" s="1"/>
  <c r="J217" i="1"/>
  <c r="J216" i="1"/>
  <c r="J215" i="1"/>
  <c r="J214" i="1"/>
  <c r="I214" i="1"/>
  <c r="H214" i="1"/>
  <c r="G214" i="1"/>
  <c r="J213" i="1"/>
  <c r="J212" i="1"/>
  <c r="J211" i="1"/>
  <c r="J210" i="1" s="1"/>
  <c r="I210" i="1"/>
  <c r="H210" i="1"/>
  <c r="G210" i="1"/>
  <c r="I209" i="1"/>
  <c r="J208" i="1"/>
  <c r="J207" i="1" s="1"/>
  <c r="I207" i="1"/>
  <c r="H207" i="1"/>
  <c r="G207" i="1"/>
  <c r="J206" i="1"/>
  <c r="I205" i="1"/>
  <c r="H205" i="1"/>
  <c r="G205" i="1"/>
  <c r="J204" i="1"/>
  <c r="J203" i="1"/>
  <c r="I203" i="1"/>
  <c r="H203" i="1"/>
  <c r="G203" i="1"/>
  <c r="G200" i="1" s="1"/>
  <c r="J202" i="1"/>
  <c r="J201" i="1"/>
  <c r="I201" i="1"/>
  <c r="H201" i="1"/>
  <c r="G201" i="1"/>
  <c r="H199" i="1"/>
  <c r="G199" i="1"/>
  <c r="J199" i="1" s="1"/>
  <c r="J198" i="1" s="1"/>
  <c r="J197" i="1" s="1"/>
  <c r="I198" i="1"/>
  <c r="H198" i="1"/>
  <c r="H197" i="1" s="1"/>
  <c r="G198" i="1"/>
  <c r="G197" i="1" s="1"/>
  <c r="I197" i="1"/>
  <c r="J196" i="1"/>
  <c r="I195" i="1"/>
  <c r="H195" i="1"/>
  <c r="G195" i="1"/>
  <c r="J194" i="1"/>
  <c r="J193" i="1"/>
  <c r="I193" i="1"/>
  <c r="H193" i="1"/>
  <c r="G193" i="1"/>
  <c r="J192" i="1"/>
  <c r="J191" i="1"/>
  <c r="I191" i="1"/>
  <c r="H191" i="1"/>
  <c r="G191" i="1"/>
  <c r="J190" i="1"/>
  <c r="J189" i="1" s="1"/>
  <c r="I189" i="1"/>
  <c r="H189" i="1"/>
  <c r="H188" i="1" s="1"/>
  <c r="G189" i="1"/>
  <c r="I188" i="1"/>
  <c r="J187" i="1"/>
  <c r="J186" i="1" s="1"/>
  <c r="I186" i="1"/>
  <c r="H186" i="1"/>
  <c r="G186" i="1"/>
  <c r="J185" i="1"/>
  <c r="I184" i="1"/>
  <c r="H184" i="1"/>
  <c r="H179" i="1" s="1"/>
  <c r="G184" i="1"/>
  <c r="J183" i="1"/>
  <c r="J182" i="1"/>
  <c r="I182" i="1"/>
  <c r="H182" i="1"/>
  <c r="G182" i="1"/>
  <c r="J181" i="1"/>
  <c r="J180" i="1"/>
  <c r="I180" i="1"/>
  <c r="I179" i="1" s="1"/>
  <c r="H180" i="1"/>
  <c r="G180" i="1"/>
  <c r="G179" i="1"/>
  <c r="J178" i="1"/>
  <c r="J177" i="1"/>
  <c r="I177" i="1"/>
  <c r="H177" i="1"/>
  <c r="G177" i="1"/>
  <c r="J176" i="1"/>
  <c r="J175" i="1"/>
  <c r="I174" i="1"/>
  <c r="H174" i="1"/>
  <c r="G174" i="1"/>
  <c r="J173" i="1"/>
  <c r="J172" i="1"/>
  <c r="I172" i="1"/>
  <c r="H172" i="1"/>
  <c r="G172" i="1"/>
  <c r="H171" i="1"/>
  <c r="G171" i="1"/>
  <c r="J169" i="1"/>
  <c r="J168" i="1"/>
  <c r="J167" i="1" s="1"/>
  <c r="I167" i="1"/>
  <c r="H167" i="1"/>
  <c r="G167" i="1"/>
  <c r="J166" i="1"/>
  <c r="J165" i="1"/>
  <c r="J164" i="1"/>
  <c r="I164" i="1"/>
  <c r="H164" i="1"/>
  <c r="G164" i="1"/>
  <c r="J163" i="1"/>
  <c r="J162" i="1"/>
  <c r="J161" i="1"/>
  <c r="J160" i="1"/>
  <c r="J159" i="1"/>
  <c r="J158" i="1"/>
  <c r="I157" i="1"/>
  <c r="H157" i="1"/>
  <c r="G157" i="1"/>
  <c r="J156" i="1"/>
  <c r="J155" i="1"/>
  <c r="I154" i="1"/>
  <c r="H154" i="1"/>
  <c r="G154" i="1"/>
  <c r="J153" i="1"/>
  <c r="J152" i="1"/>
  <c r="J151" i="1"/>
  <c r="I150" i="1"/>
  <c r="H150" i="1"/>
  <c r="G150" i="1"/>
  <c r="J149" i="1"/>
  <c r="I148" i="1"/>
  <c r="I143" i="1" s="1"/>
  <c r="H148" i="1"/>
  <c r="H143" i="1" s="1"/>
  <c r="G148" i="1"/>
  <c r="J147" i="1"/>
  <c r="J146" i="1" s="1"/>
  <c r="I146" i="1"/>
  <c r="H146" i="1"/>
  <c r="G146" i="1"/>
  <c r="J145" i="1"/>
  <c r="J144" i="1"/>
  <c r="I144" i="1"/>
  <c r="H144" i="1"/>
  <c r="G144" i="1"/>
  <c r="G143" i="1"/>
  <c r="J142" i="1"/>
  <c r="J141" i="1"/>
  <c r="I141" i="1"/>
  <c r="H141" i="1"/>
  <c r="G141" i="1"/>
  <c r="J140" i="1"/>
  <c r="J139" i="1"/>
  <c r="J138" i="1"/>
  <c r="J137" i="1"/>
  <c r="J136" i="1"/>
  <c r="J135" i="1"/>
  <c r="J134" i="1"/>
  <c r="J133" i="1"/>
  <c r="J132" i="1"/>
  <c r="J131" i="1"/>
  <c r="I131" i="1"/>
  <c r="I125" i="1" s="1"/>
  <c r="H131" i="1"/>
  <c r="G131" i="1"/>
  <c r="J130" i="1"/>
  <c r="J129" i="1"/>
  <c r="J128" i="1"/>
  <c r="J127" i="1"/>
  <c r="J126" i="1"/>
  <c r="J125" i="1" s="1"/>
  <c r="I126" i="1"/>
  <c r="H126" i="1"/>
  <c r="G126" i="1"/>
  <c r="H125" i="1"/>
  <c r="G125" i="1"/>
  <c r="J124" i="1"/>
  <c r="J123" i="1"/>
  <c r="I123" i="1"/>
  <c r="H123" i="1"/>
  <c r="G123" i="1"/>
  <c r="J122" i="1"/>
  <c r="J121" i="1"/>
  <c r="I121" i="1"/>
  <c r="H121" i="1"/>
  <c r="G121" i="1"/>
  <c r="J120" i="1"/>
  <c r="I119" i="1"/>
  <c r="H119" i="1"/>
  <c r="G119" i="1"/>
  <c r="J118" i="1"/>
  <c r="J117" i="1" s="1"/>
  <c r="I117" i="1"/>
  <c r="H117" i="1"/>
  <c r="G117" i="1"/>
  <c r="G116" i="1" s="1"/>
  <c r="I116" i="1"/>
  <c r="H116" i="1"/>
  <c r="J115" i="1"/>
  <c r="J114" i="1" s="1"/>
  <c r="I114" i="1"/>
  <c r="H114" i="1"/>
  <c r="G114" i="1"/>
  <c r="J113" i="1"/>
  <c r="J112" i="1"/>
  <c r="I112" i="1"/>
  <c r="H112" i="1"/>
  <c r="G112" i="1"/>
  <c r="J111" i="1"/>
  <c r="J110" i="1"/>
  <c r="I110" i="1"/>
  <c r="H110" i="1"/>
  <c r="G110" i="1"/>
  <c r="J109" i="1"/>
  <c r="J108" i="1"/>
  <c r="J107" i="1"/>
  <c r="J106" i="1"/>
  <c r="J105" i="1"/>
  <c r="I104" i="1"/>
  <c r="I99" i="1" s="1"/>
  <c r="H104" i="1"/>
  <c r="G104" i="1"/>
  <c r="J103" i="1"/>
  <c r="J102" i="1" s="1"/>
  <c r="I102" i="1"/>
  <c r="H102" i="1"/>
  <c r="G102" i="1"/>
  <c r="J101" i="1"/>
  <c r="J100" i="1"/>
  <c r="I100" i="1"/>
  <c r="H100" i="1"/>
  <c r="G100" i="1"/>
  <c r="H99" i="1"/>
  <c r="G99" i="1"/>
  <c r="J98" i="1"/>
  <c r="J97" i="1"/>
  <c r="J92" i="1" s="1"/>
  <c r="I97" i="1"/>
  <c r="H97" i="1"/>
  <c r="G97" i="1"/>
  <c r="G92" i="1" s="1"/>
  <c r="J96" i="1"/>
  <c r="J95" i="1"/>
  <c r="I95" i="1"/>
  <c r="H95" i="1"/>
  <c r="G95" i="1"/>
  <c r="J94" i="1"/>
  <c r="J93" i="1" s="1"/>
  <c r="I93" i="1"/>
  <c r="H93" i="1"/>
  <c r="H92" i="1" s="1"/>
  <c r="G93" i="1"/>
  <c r="I92" i="1"/>
  <c r="J91" i="1"/>
  <c r="J90" i="1" s="1"/>
  <c r="I90" i="1"/>
  <c r="H90" i="1"/>
  <c r="H87" i="1" s="1"/>
  <c r="G90" i="1"/>
  <c r="J89" i="1"/>
  <c r="I88" i="1"/>
  <c r="H88" i="1"/>
  <c r="G88" i="1"/>
  <c r="G87" i="1" s="1"/>
  <c r="I87" i="1"/>
  <c r="J86" i="1"/>
  <c r="I85" i="1"/>
  <c r="H85" i="1"/>
  <c r="H82" i="1" s="1"/>
  <c r="G85" i="1"/>
  <c r="G82" i="1" s="1"/>
  <c r="J84" i="1"/>
  <c r="J83" i="1"/>
  <c r="I83" i="1"/>
  <c r="H83" i="1"/>
  <c r="G83" i="1"/>
  <c r="I82" i="1"/>
  <c r="J81" i="1"/>
  <c r="J80" i="1"/>
  <c r="I80" i="1"/>
  <c r="H80" i="1"/>
  <c r="G80" i="1"/>
  <c r="J79" i="1"/>
  <c r="J78" i="1"/>
  <c r="I78" i="1"/>
  <c r="H78" i="1"/>
  <c r="G78" i="1"/>
  <c r="J77" i="1"/>
  <c r="J76" i="1"/>
  <c r="J75" i="1"/>
  <c r="I75" i="1"/>
  <c r="H75" i="1"/>
  <c r="G75" i="1"/>
  <c r="J74" i="1"/>
  <c r="J73" i="1"/>
  <c r="I73" i="1"/>
  <c r="H73" i="1"/>
  <c r="G73" i="1"/>
  <c r="J72" i="1"/>
  <c r="J71" i="1" s="1"/>
  <c r="I71" i="1"/>
  <c r="H71" i="1"/>
  <c r="G71" i="1"/>
  <c r="J70" i="1"/>
  <c r="J69" i="1"/>
  <c r="J68" i="1" s="1"/>
  <c r="I69" i="1"/>
  <c r="I68" i="1" s="1"/>
  <c r="I67" i="1" s="1"/>
  <c r="H69" i="1"/>
  <c r="G69" i="1"/>
  <c r="G68" i="1" s="1"/>
  <c r="G67" i="1" s="1"/>
  <c r="H68" i="1"/>
  <c r="J66" i="1"/>
  <c r="J65" i="1" s="1"/>
  <c r="I65" i="1"/>
  <c r="H65" i="1"/>
  <c r="G65" i="1"/>
  <c r="J64" i="1"/>
  <c r="J63" i="1"/>
  <c r="I63" i="1"/>
  <c r="H63" i="1"/>
  <c r="G63" i="1"/>
  <c r="J62" i="1"/>
  <c r="J61" i="1"/>
  <c r="I61" i="1"/>
  <c r="H61" i="1"/>
  <c r="G61" i="1"/>
  <c r="J60" i="1"/>
  <c r="J59" i="1" s="1"/>
  <c r="I59" i="1"/>
  <c r="H59" i="1"/>
  <c r="H58" i="1" s="1"/>
  <c r="G59" i="1"/>
  <c r="G58" i="1" s="1"/>
  <c r="I58" i="1"/>
  <c r="J57" i="1"/>
  <c r="J56" i="1"/>
  <c r="J55" i="1"/>
  <c r="J54" i="1" s="1"/>
  <c r="I55" i="1"/>
  <c r="I54" i="1" s="1"/>
  <c r="H55" i="1"/>
  <c r="G55" i="1"/>
  <c r="H54" i="1"/>
  <c r="G54" i="1"/>
  <c r="J53" i="1"/>
  <c r="J52" i="1"/>
  <c r="J51" i="1"/>
  <c r="J50" i="1"/>
  <c r="J49" i="1"/>
  <c r="J48" i="1"/>
  <c r="J47" i="1"/>
  <c r="J46" i="1"/>
  <c r="J45" i="1" s="1"/>
  <c r="I45" i="1"/>
  <c r="H45" i="1"/>
  <c r="G45" i="1"/>
  <c r="J44" i="1"/>
  <c r="J43" i="1" s="1"/>
  <c r="J42" i="1" s="1"/>
  <c r="I43" i="1"/>
  <c r="H43" i="1"/>
  <c r="G43" i="1"/>
  <c r="G42" i="1" s="1"/>
  <c r="I42" i="1"/>
  <c r="H42" i="1"/>
  <c r="J41" i="1"/>
  <c r="J40" i="1"/>
  <c r="J39" i="1"/>
  <c r="J37" i="1" s="1"/>
  <c r="J38" i="1"/>
  <c r="I37" i="1"/>
  <c r="H37" i="1"/>
  <c r="G37" i="1"/>
  <c r="J36" i="1"/>
  <c r="I35" i="1"/>
  <c r="H35" i="1"/>
  <c r="G35" i="1"/>
  <c r="J34" i="1"/>
  <c r="J33" i="1" s="1"/>
  <c r="I33" i="1"/>
  <c r="H33" i="1"/>
  <c r="G33" i="1"/>
  <c r="G20" i="1" s="1"/>
  <c r="J32" i="1"/>
  <c r="J31" i="1"/>
  <c r="J30" i="1"/>
  <c r="J29" i="1"/>
  <c r="J28" i="1"/>
  <c r="J27" i="1"/>
  <c r="I26" i="1"/>
  <c r="H26" i="1"/>
  <c r="G26" i="1"/>
  <c r="J25" i="1"/>
  <c r="J24" i="1"/>
  <c r="J23" i="1"/>
  <c r="J21" i="1" s="1"/>
  <c r="J22" i="1"/>
  <c r="I21" i="1"/>
  <c r="I20" i="1" s="1"/>
  <c r="I19" i="1" s="1"/>
  <c r="H21" i="1"/>
  <c r="H20" i="1" s="1"/>
  <c r="H19" i="1" s="1"/>
  <c r="G21" i="1"/>
  <c r="G13" i="1"/>
  <c r="G12" i="1"/>
  <c r="G11" i="1"/>
  <c r="G10" i="1"/>
  <c r="G9" i="1"/>
  <c r="G14" i="1" s="1"/>
  <c r="F7" i="1"/>
  <c r="F6" i="1"/>
  <c r="A5" i="1"/>
  <c r="A1" i="1"/>
  <c r="H67" i="1" l="1"/>
  <c r="H18" i="1" s="1"/>
  <c r="G19" i="1"/>
  <c r="J58" i="1"/>
  <c r="J26" i="1"/>
  <c r="J20" i="1" s="1"/>
  <c r="J19" i="1" s="1"/>
  <c r="J35" i="1"/>
  <c r="J88" i="1"/>
  <c r="J87" i="1" s="1"/>
  <c r="J179" i="1"/>
  <c r="J85" i="1"/>
  <c r="J99" i="1"/>
  <c r="J82" i="1"/>
  <c r="J104" i="1"/>
  <c r="J119" i="1"/>
  <c r="J116" i="1" s="1"/>
  <c r="J148" i="1"/>
  <c r="I171" i="1"/>
  <c r="G188" i="1"/>
  <c r="G170" i="1" s="1"/>
  <c r="H200" i="1"/>
  <c r="H170" i="1" s="1"/>
  <c r="H209" i="1"/>
  <c r="J225" i="1"/>
  <c r="J232" i="1"/>
  <c r="G237" i="1"/>
  <c r="J241" i="1"/>
  <c r="J265" i="1"/>
  <c r="J254" i="1" s="1"/>
  <c r="J271" i="1"/>
  <c r="J302" i="1"/>
  <c r="J301" i="1" s="1"/>
  <c r="J154" i="1"/>
  <c r="J184" i="1"/>
  <c r="I200" i="1"/>
  <c r="J222" i="1"/>
  <c r="J246" i="1"/>
  <c r="J299" i="1"/>
  <c r="J294" i="1" s="1"/>
  <c r="J195" i="1"/>
  <c r="J188" i="1" s="1"/>
  <c r="G270" i="1"/>
  <c r="J285" i="1"/>
  <c r="J150" i="1"/>
  <c r="J143" i="1" s="1"/>
  <c r="J157" i="1"/>
  <c r="J174" i="1"/>
  <c r="J171" i="1" s="1"/>
  <c r="J205" i="1"/>
  <c r="J200" i="1" s="1"/>
  <c r="J218" i="1"/>
  <c r="J209" i="1" s="1"/>
  <c r="J268" i="1"/>
  <c r="J274" i="1"/>
  <c r="J282" i="1"/>
  <c r="J321" i="1"/>
  <c r="J313" i="1" s="1"/>
  <c r="J67" i="1" l="1"/>
  <c r="J18" i="1" s="1"/>
  <c r="J170" i="1"/>
  <c r="J237" i="1"/>
  <c r="J224" i="1"/>
  <c r="I170" i="1"/>
  <c r="I18" i="1" s="1"/>
  <c r="J270" i="1"/>
  <c r="G18" i="1"/>
  <c r="K194" i="1" l="1"/>
  <c r="K193" i="1" s="1"/>
  <c r="K307" i="1"/>
  <c r="K306" i="1" s="1"/>
  <c r="K291" i="1"/>
  <c r="K290" i="1" s="1"/>
  <c r="K217" i="1"/>
  <c r="K199" i="1"/>
  <c r="K198" i="1" s="1"/>
  <c r="K197" i="1" s="1"/>
  <c r="K192" i="1"/>
  <c r="K191" i="1" s="1"/>
  <c r="K173" i="1"/>
  <c r="K172" i="1" s="1"/>
  <c r="K165" i="1"/>
  <c r="K156" i="1"/>
  <c r="K316" i="1"/>
  <c r="K296" i="1"/>
  <c r="K295" i="1" s="1"/>
  <c r="K279" i="1"/>
  <c r="K278" i="1" s="1"/>
  <c r="K257" i="1"/>
  <c r="K249" i="1"/>
  <c r="K248" i="1" s="1"/>
  <c r="K243" i="1"/>
  <c r="K239" i="1"/>
  <c r="K227" i="1"/>
  <c r="K213" i="1"/>
  <c r="K187" i="1"/>
  <c r="K186" i="1" s="1"/>
  <c r="K181" i="1"/>
  <c r="K180" i="1" s="1"/>
  <c r="K161" i="1"/>
  <c r="K140" i="1"/>
  <c r="K138" i="1"/>
  <c r="K136" i="1"/>
  <c r="K134" i="1"/>
  <c r="K132" i="1"/>
  <c r="K122" i="1"/>
  <c r="K121" i="1" s="1"/>
  <c r="K111" i="1"/>
  <c r="K110" i="1" s="1"/>
  <c r="K305" i="1"/>
  <c r="K304" i="1" s="1"/>
  <c r="K293" i="1"/>
  <c r="K292" i="1" s="1"/>
  <c r="K229" i="1"/>
  <c r="K190" i="1"/>
  <c r="K189" i="1" s="1"/>
  <c r="K178" i="1"/>
  <c r="K177" i="1" s="1"/>
  <c r="K168" i="1"/>
  <c r="K163" i="1"/>
  <c r="K129" i="1"/>
  <c r="K127" i="1"/>
  <c r="K318" i="1"/>
  <c r="K317" i="1" s="1"/>
  <c r="K259" i="1"/>
  <c r="K258" i="1" s="1"/>
  <c r="K251" i="1"/>
  <c r="K250" i="1" s="1"/>
  <c r="K231" i="1"/>
  <c r="K215" i="1"/>
  <c r="K214" i="1" s="1"/>
  <c r="K202" i="1"/>
  <c r="K201" i="1" s="1"/>
  <c r="K96" i="1"/>
  <c r="K95" i="1" s="1"/>
  <c r="K77" i="1"/>
  <c r="K74" i="1"/>
  <c r="K73" i="1" s="1"/>
  <c r="K60" i="1"/>
  <c r="K59" i="1" s="1"/>
  <c r="K40" i="1"/>
  <c r="K24" i="1"/>
  <c r="K91" i="1"/>
  <c r="K90" i="1" s="1"/>
  <c r="K62" i="1"/>
  <c r="K61" i="1" s="1"/>
  <c r="K94" i="1"/>
  <c r="K93" i="1" s="1"/>
  <c r="K79" i="1"/>
  <c r="K78" i="1" s="1"/>
  <c r="K72" i="1"/>
  <c r="K71" i="1" s="1"/>
  <c r="K64" i="1"/>
  <c r="K63" i="1" s="1"/>
  <c r="K56" i="1"/>
  <c r="K53" i="1"/>
  <c r="K51" i="1"/>
  <c r="K49" i="1"/>
  <c r="K47" i="1"/>
  <c r="K32" i="1"/>
  <c r="K30" i="1"/>
  <c r="K28" i="1"/>
  <c r="K38" i="1"/>
  <c r="K22" i="1"/>
  <c r="K27" i="1"/>
  <c r="K52" i="1"/>
  <c r="K46" i="1"/>
  <c r="K70" i="1"/>
  <c r="K69" i="1" s="1"/>
  <c r="K152" i="1"/>
  <c r="K76" i="1"/>
  <c r="K107" i="1"/>
  <c r="K133" i="1"/>
  <c r="K234" i="1"/>
  <c r="K108" i="1"/>
  <c r="K139" i="1"/>
  <c r="K103" i="1"/>
  <c r="K102" i="1" s="1"/>
  <c r="K160" i="1"/>
  <c r="K212" i="1"/>
  <c r="K245" i="1"/>
  <c r="K244" i="1" s="1"/>
  <c r="K219" i="1"/>
  <c r="K300" i="1"/>
  <c r="K299" i="1" s="1"/>
  <c r="K196" i="1"/>
  <c r="K195" i="1" s="1"/>
  <c r="K253" i="1"/>
  <c r="K252" i="1" s="1"/>
  <c r="K162" i="1"/>
  <c r="K211" i="1"/>
  <c r="K210" i="1" s="1"/>
  <c r="K322" i="1"/>
  <c r="K321" i="1" s="1"/>
  <c r="K233" i="1"/>
  <c r="K286" i="1"/>
  <c r="K285" i="1" s="1"/>
  <c r="K240" i="1"/>
  <c r="K31" i="1"/>
  <c r="K36" i="1"/>
  <c r="K35" i="1" s="1"/>
  <c r="K50" i="1"/>
  <c r="K23" i="1"/>
  <c r="K39" i="1"/>
  <c r="K98" i="1"/>
  <c r="K97" i="1" s="1"/>
  <c r="K84" i="1"/>
  <c r="K83" i="1" s="1"/>
  <c r="K82" i="1" s="1"/>
  <c r="K113" i="1"/>
  <c r="K137" i="1"/>
  <c r="K101" i="1"/>
  <c r="K100" i="1" s="1"/>
  <c r="K120" i="1"/>
  <c r="K119" i="1" s="1"/>
  <c r="K145" i="1"/>
  <c r="K144" i="1" s="1"/>
  <c r="K147" i="1"/>
  <c r="K146" i="1" s="1"/>
  <c r="K166" i="1"/>
  <c r="K221" i="1"/>
  <c r="K256" i="1"/>
  <c r="K255" i="1" s="1"/>
  <c r="K277" i="1"/>
  <c r="K276" i="1" s="1"/>
  <c r="K303" i="1"/>
  <c r="K302" i="1" s="1"/>
  <c r="K155" i="1"/>
  <c r="K154" i="1" s="1"/>
  <c r="K185" i="1"/>
  <c r="K184" i="1" s="1"/>
  <c r="K247" i="1"/>
  <c r="K246" i="1" s="1"/>
  <c r="K309" i="1"/>
  <c r="K308" i="1" s="1"/>
  <c r="K204" i="1"/>
  <c r="K203" i="1" s="1"/>
  <c r="K261" i="1"/>
  <c r="K260" i="1" s="1"/>
  <c r="K273" i="1"/>
  <c r="K272" i="1" s="1"/>
  <c r="K320" i="1"/>
  <c r="K319" i="1" s="1"/>
  <c r="K269" i="1"/>
  <c r="K268" i="1" s="1"/>
  <c r="K288" i="1"/>
  <c r="K287" i="1" s="1"/>
  <c r="K326" i="1"/>
  <c r="K325" i="1" s="1"/>
  <c r="K324" i="1" s="1"/>
  <c r="K323" i="1" s="1"/>
  <c r="K220" i="1"/>
  <c r="K135" i="1"/>
  <c r="K118" i="1"/>
  <c r="K117" i="1" s="1"/>
  <c r="K116" i="1" s="1"/>
  <c r="K183" i="1"/>
  <c r="K182" i="1" s="1"/>
  <c r="K226" i="1"/>
  <c r="K242" i="1"/>
  <c r="K241" i="1" s="1"/>
  <c r="K298" i="1"/>
  <c r="K297" i="1" s="1"/>
  <c r="K151" i="1"/>
  <c r="K216" i="1"/>
  <c r="K235" i="1"/>
  <c r="K267" i="1"/>
  <c r="K266" i="1" s="1"/>
  <c r="K265" i="1" s="1"/>
  <c r="K206" i="1"/>
  <c r="K205" i="1" s="1"/>
  <c r="K275" i="1"/>
  <c r="K274" i="1" s="1"/>
  <c r="K41" i="1"/>
  <c r="K57" i="1"/>
  <c r="K44" i="1"/>
  <c r="K43" i="1" s="1"/>
  <c r="K106" i="1"/>
  <c r="K124" i="1"/>
  <c r="K123" i="1" s="1"/>
  <c r="K142" i="1"/>
  <c r="K141" i="1" s="1"/>
  <c r="K86" i="1"/>
  <c r="K85" i="1" s="1"/>
  <c r="K176" i="1"/>
  <c r="K105" i="1"/>
  <c r="K130" i="1"/>
  <c r="K149" i="1"/>
  <c r="K148" i="1" s="1"/>
  <c r="K115" i="1"/>
  <c r="K114" i="1" s="1"/>
  <c r="K208" i="1"/>
  <c r="K207" i="1" s="1"/>
  <c r="K264" i="1"/>
  <c r="K263" i="1" s="1"/>
  <c r="K262" i="1" s="1"/>
  <c r="K254" i="1" s="1"/>
  <c r="K281" i="1"/>
  <c r="K280" i="1" s="1"/>
  <c r="K315" i="1"/>
  <c r="K314" i="1" s="1"/>
  <c r="K313" i="1" s="1"/>
  <c r="K158" i="1"/>
  <c r="K223" i="1"/>
  <c r="K222" i="1" s="1"/>
  <c r="K284" i="1"/>
  <c r="K283" i="1" s="1"/>
  <c r="K169" i="1"/>
  <c r="K230" i="1"/>
  <c r="K228" i="1"/>
  <c r="K312" i="1"/>
  <c r="K311" i="1" s="1"/>
  <c r="K310" i="1" s="1"/>
  <c r="K25" i="1"/>
  <c r="K48" i="1"/>
  <c r="K29" i="1"/>
  <c r="K34" i="1"/>
  <c r="K33" i="1" s="1"/>
  <c r="K66" i="1"/>
  <c r="K65" i="1" s="1"/>
  <c r="K112" i="1"/>
  <c r="K89" i="1"/>
  <c r="K88" i="1" s="1"/>
  <c r="K87" i="1" s="1"/>
  <c r="K128" i="1"/>
  <c r="K81" i="1"/>
  <c r="K80" i="1" s="1"/>
  <c r="K109" i="1"/>
  <c r="K159" i="1"/>
  <c r="K236" i="1"/>
  <c r="K153" i="1"/>
  <c r="K175" i="1"/>
  <c r="K174" i="1" s="1"/>
  <c r="K104" i="1" l="1"/>
  <c r="K99" i="1" s="1"/>
  <c r="K21" i="1"/>
  <c r="K20" i="1" s="1"/>
  <c r="K19" i="1" s="1"/>
  <c r="K225" i="1"/>
  <c r="K301" i="1"/>
  <c r="K232" i="1"/>
  <c r="K45" i="1"/>
  <c r="K37" i="1"/>
  <c r="K55" i="1"/>
  <c r="K54" i="1" s="1"/>
  <c r="K92" i="1"/>
  <c r="K188" i="1"/>
  <c r="K179" i="1"/>
  <c r="K238" i="1"/>
  <c r="K237" i="1" s="1"/>
  <c r="K164" i="1"/>
  <c r="K143" i="1" s="1"/>
  <c r="K157" i="1"/>
  <c r="K218" i="1"/>
  <c r="K282" i="1"/>
  <c r="K42" i="1"/>
  <c r="K150" i="1"/>
  <c r="K271" i="1"/>
  <c r="K75" i="1"/>
  <c r="K68" i="1" s="1"/>
  <c r="K58" i="1"/>
  <c r="K200" i="1"/>
  <c r="K294" i="1"/>
  <c r="K171" i="1"/>
  <c r="K289" i="1"/>
  <c r="K209" i="1"/>
  <c r="K26" i="1"/>
  <c r="K167" i="1"/>
  <c r="K131" i="1"/>
  <c r="K126" i="1"/>
  <c r="K125" i="1" s="1"/>
  <c r="K67" i="1" l="1"/>
  <c r="K18" i="1" s="1"/>
  <c r="K270" i="1"/>
  <c r="K224" i="1"/>
  <c r="K17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Patricia Elisa Caba</author>
  </authors>
  <commentList>
    <comment ref="A258" authorId="0" shapeId="0" xr:uid="{6952A22A-3FEA-4798-A167-E2016D3FAA70}">
      <text>
        <r>
          <rPr>
            <b/>
            <sz val="9"/>
            <color indexed="81"/>
            <rFont val="Tahoma"/>
            <family val="2"/>
          </rPr>
          <t>Patricia Elisa Caba:</t>
        </r>
        <r>
          <rPr>
            <sz val="8"/>
            <color indexed="81"/>
            <rFont val="Tahoma"/>
            <family val="2"/>
          </rPr>
          <t xml:space="preserve">
Bloquear cuentas a CEAS</t>
        </r>
      </text>
    </comment>
  </commentList>
</comments>
</file>

<file path=xl/sharedStrings.xml><?xml version="1.0" encoding="utf-8"?>
<sst xmlns="http://schemas.openxmlformats.org/spreadsheetml/2006/main" count="501" uniqueCount="269">
  <si>
    <t>Servicio Nacional de Salud</t>
  </si>
  <si>
    <t>Dirección de Planificación y Desarrollo</t>
  </si>
  <si>
    <t>Consolidado Presupuesto Estimado de Ingresos y Gastos Nivel Especializado por Fuente de Financiamiento</t>
  </si>
  <si>
    <t>Servicio Regional de Salud:</t>
  </si>
  <si>
    <t>Establecimiento:</t>
  </si>
  <si>
    <t>Estimación de Ingresos</t>
  </si>
  <si>
    <t xml:space="preserve">        Anticipos Financieros</t>
  </si>
  <si>
    <t xml:space="preserve">        Venta de Servicios y Otros Ingresos</t>
  </si>
  <si>
    <t xml:space="preserve">        Aportes SNS Nómina</t>
  </si>
  <si>
    <t xml:space="preserve">        Otros Aportes</t>
  </si>
  <si>
    <t xml:space="preserve">Transferencias Corrientes </t>
  </si>
  <si>
    <t xml:space="preserve">      Total Ingresos RD$</t>
  </si>
  <si>
    <t>Estimación de Gastos</t>
  </si>
  <si>
    <t>Tipo</t>
  </si>
  <si>
    <t>Objeto</t>
  </si>
  <si>
    <t>Cuenta</t>
  </si>
  <si>
    <t>Sub-Cuenta</t>
  </si>
  <si>
    <t>Auxiliar</t>
  </si>
  <si>
    <t>Descripción Gasto por Cuenta</t>
  </si>
  <si>
    <t>Anticipos Financieros / Transferencias</t>
  </si>
  <si>
    <t>Venta de Servicios</t>
  </si>
  <si>
    <t>Nómina</t>
  </si>
  <si>
    <t>Total RD$</t>
  </si>
  <si>
    <t>%</t>
  </si>
  <si>
    <t>Egresos</t>
  </si>
  <si>
    <t>Servicios Personales</t>
  </si>
  <si>
    <t>Remuneraciones</t>
  </si>
  <si>
    <t>Remuneraciones al personal fijo</t>
  </si>
  <si>
    <t>`01</t>
  </si>
  <si>
    <t>Sueldos fijos</t>
  </si>
  <si>
    <t>`02</t>
  </si>
  <si>
    <t>Sueldos a medicos</t>
  </si>
  <si>
    <t>`05</t>
  </si>
  <si>
    <t>Incentivos y escalafón</t>
  </si>
  <si>
    <t>`06</t>
  </si>
  <si>
    <t>Nuevas plazas a medicos</t>
  </si>
  <si>
    <t>Remuneraciones al personal con carácter transitorio</t>
  </si>
  <si>
    <t>`03</t>
  </si>
  <si>
    <t>Suplencias</t>
  </si>
  <si>
    <t>Sueldo al personal nominal en período probatorio</t>
  </si>
  <si>
    <t xml:space="preserve"> Jornales</t>
  </si>
  <si>
    <t>`08</t>
  </si>
  <si>
    <t>Empleados temporales</t>
  </si>
  <si>
    <t>`09</t>
  </si>
  <si>
    <t>Personal de carácter eventual</t>
  </si>
  <si>
    <t>`11</t>
  </si>
  <si>
    <t>Interinato</t>
  </si>
  <si>
    <t>Sueldos al personal fijo en trámite de pensiones</t>
  </si>
  <si>
    <t>Sueldo anual No. 13</t>
  </si>
  <si>
    <t>Prestacianes economicas</t>
  </si>
  <si>
    <t>Pago de porcentaje por desvinculación de cargo</t>
  </si>
  <si>
    <t>Prestacion laboral por desvinculación</t>
  </si>
  <si>
    <t>`04</t>
  </si>
  <si>
    <t>Proporción de vacaciones no disfrutadas</t>
  </si>
  <si>
    <t>Sobresueldos</t>
  </si>
  <si>
    <t>Primas por antigüedad</t>
  </si>
  <si>
    <t>Compensación</t>
  </si>
  <si>
    <t>Pago de horas extraordinarias, Horas extraordinarias fin de año (Reglamento 523-09)</t>
  </si>
  <si>
    <t>Prima de transporte</t>
  </si>
  <si>
    <t>Compensación servicios de Seguridad</t>
  </si>
  <si>
    <t>Incentivo por rendimiento individual</t>
  </si>
  <si>
    <t>`07</t>
  </si>
  <si>
    <t>Compensación por distancia</t>
  </si>
  <si>
    <t>Compensaciones especiales</t>
  </si>
  <si>
    <t>Bono por desempeño</t>
  </si>
  <si>
    <t>`10</t>
  </si>
  <si>
    <t>Compensación por cumplimiento de indicadores</t>
  </si>
  <si>
    <t>Dietas y Gastos de Representación</t>
  </si>
  <si>
    <t>Gastos de representación</t>
  </si>
  <si>
    <t>Gastos de representación en el país</t>
  </si>
  <si>
    <t>Gastos de representación en el exterior</t>
  </si>
  <si>
    <t>Contribuciones a la Seguridad Social y Riesgo Laboral</t>
  </si>
  <si>
    <t>Contribuciones al seguro de salud</t>
  </si>
  <si>
    <t>Contribuciones al seguro de pensiones</t>
  </si>
  <si>
    <t>Contribuciones al seguro de riesgo laboral</t>
  </si>
  <si>
    <t>Contribuciones al plan de retiro complementario</t>
  </si>
  <si>
    <t>Contratacion de servicios</t>
  </si>
  <si>
    <t>Servicios Básicos</t>
  </si>
  <si>
    <t>Servicios telefónico de larga distancia</t>
  </si>
  <si>
    <t>Teléfono local</t>
  </si>
  <si>
    <t>Servicio de internet y televisión por cable</t>
  </si>
  <si>
    <t>Electricidad</t>
  </si>
  <si>
    <t>Energía eléctrica</t>
  </si>
  <si>
    <t>Electricidad no cortable</t>
  </si>
  <si>
    <t>Agua</t>
  </si>
  <si>
    <t>Recolección de residuos sólidos</t>
  </si>
  <si>
    <t>Publicidad Impresión y Encuadernación</t>
  </si>
  <si>
    <t>Publicidad y propaganda</t>
  </si>
  <si>
    <t>Impresión y encuadernación</t>
  </si>
  <si>
    <t>Viáticos</t>
  </si>
  <si>
    <t>Viáticos dentro del país</t>
  </si>
  <si>
    <t>Viáticos fuera del país</t>
  </si>
  <si>
    <t>Transporte y Alamcenaje</t>
  </si>
  <si>
    <t>Pasajes y gastos de transporte</t>
  </si>
  <si>
    <t>Fletes</t>
  </si>
  <si>
    <t>Peaje</t>
  </si>
  <si>
    <t>Alquileres y Rentas</t>
  </si>
  <si>
    <t>Alquilleres y rentas de edificios y locales</t>
  </si>
  <si>
    <t>Alquileres de máquinas y equipos de producción</t>
  </si>
  <si>
    <t>Alquileres de equipos</t>
  </si>
  <si>
    <t>Alquiler de equipo educacional</t>
  </si>
  <si>
    <t>Alquiler de equipo para computación</t>
  </si>
  <si>
    <t>Alquiler de equipo de comunicación</t>
  </si>
  <si>
    <t>Alquiler de equipo de oficina y muebles</t>
  </si>
  <si>
    <t>Alquiler de equipos sanitarios y de laboratorios</t>
  </si>
  <si>
    <t>Alquileres de equipos de transporte, tracción y elevación</t>
  </si>
  <si>
    <t>Otros alquileres</t>
  </si>
  <si>
    <t>Derecho de uso</t>
  </si>
  <si>
    <t>Licencias informaticas</t>
  </si>
  <si>
    <t>Seguros</t>
  </si>
  <si>
    <t>Seguro de bienes inmuebles e infraestructura</t>
  </si>
  <si>
    <t>Seguro de bienes muebles</t>
  </si>
  <si>
    <t>Seguros de personas</t>
  </si>
  <si>
    <t>Otros seguros</t>
  </si>
  <si>
    <t>Servicios de Conservación, Reparaciones Menores e Instalaciones Temporales</t>
  </si>
  <si>
    <t>Contratación de mantenimiento y reparaciones menores</t>
  </si>
  <si>
    <t>Mantenimiento y reparaciones menores en edificaciones</t>
  </si>
  <si>
    <t>Mantenimiento y reparación de Instalaciones eléctricas</t>
  </si>
  <si>
    <t>Mantenimiento y reparación, servicios de pintura y sus derivados</t>
  </si>
  <si>
    <t>`99</t>
  </si>
  <si>
    <t>Otros mantenimientos, reparaciones y sus derivados, no identificados precedentamente.</t>
  </si>
  <si>
    <t>Mantenimientos y reparacion de maquinarias y equipos</t>
  </si>
  <si>
    <t>Mantenimiento y reparación de mobiliarios y equipos de oficina</t>
  </si>
  <si>
    <t>Mantenimiento y reparación de equipo tecnologia e informacion</t>
  </si>
  <si>
    <t>Mantenimiento y reparación de equipo de educacionales, deportivos y recreativos</t>
  </si>
  <si>
    <t>Mantenimiento y reparación de equipos medicos, sanitarios y de laboratorio</t>
  </si>
  <si>
    <t>Mantenimiento y reparación de equipos de comunicación</t>
  </si>
  <si>
    <t>Mantenimiento y reparación de equipos de transporte, tracción y elevación</t>
  </si>
  <si>
    <t>Mantenimiento y reparación de equipos industriales y producción</t>
  </si>
  <si>
    <t>Servicios de mantenimiento, reparación, desmonte e instalación</t>
  </si>
  <si>
    <t xml:space="preserve">Otros servicios de mantenimiento, reparacion de maquinaria y equipos no identicados en los conceptos anteriores </t>
  </si>
  <si>
    <t>Instalaciones temporales</t>
  </si>
  <si>
    <t>Otros Servicios No Incluidos en conceptos anteriores</t>
  </si>
  <si>
    <t>Gastos y representación judiciales</t>
  </si>
  <si>
    <t xml:space="preserve">Comisiones y gastos </t>
  </si>
  <si>
    <t>Comisiones y gastos</t>
  </si>
  <si>
    <t>Servicios funerarios y gastos conexos</t>
  </si>
  <si>
    <t>Fumigación, lavandería, limpieza e higiene</t>
  </si>
  <si>
    <t>Fumigación</t>
  </si>
  <si>
    <t>Lavandería</t>
  </si>
  <si>
    <t>Limpieza e higiene</t>
  </si>
  <si>
    <t>Servicio de organización de eventos, festividades y actividades de entretenimiento</t>
  </si>
  <si>
    <t>Eventos generales</t>
  </si>
  <si>
    <t>Festividades</t>
  </si>
  <si>
    <t>Servicios Técnicos y Profesionales</t>
  </si>
  <si>
    <t>Servicios jurídicos</t>
  </si>
  <si>
    <t>Servicios de contabilidad y auditoría</t>
  </si>
  <si>
    <t>Servicios de capacitación</t>
  </si>
  <si>
    <t>Servicios de informática y sistemas computarizados</t>
  </si>
  <si>
    <t>Otros servicios técnicos profesionales</t>
  </si>
  <si>
    <t>Impuestos, derechos y tasas</t>
  </si>
  <si>
    <t>Impuestos</t>
  </si>
  <si>
    <t>Derechos</t>
  </si>
  <si>
    <t>Servicios de alimentación</t>
  </si>
  <si>
    <t>´01</t>
  </si>
  <si>
    <t>Servicios de catering</t>
  </si>
  <si>
    <t>Materiales y Suministros</t>
  </si>
  <si>
    <t>Alimentos y Productos Agroforestales</t>
  </si>
  <si>
    <t>Alimentos y bebidas para personas</t>
  </si>
  <si>
    <t>Productos agroforestales y pecuarios</t>
  </si>
  <si>
    <t>Productos agrícolas</t>
  </si>
  <si>
    <t>Productos forestales</t>
  </si>
  <si>
    <t>Madera, corcho y sus manufacturas</t>
  </si>
  <si>
    <t>Textiles y Vestuarios</t>
  </si>
  <si>
    <t>Hilados, fibras y telas</t>
  </si>
  <si>
    <t>Acabados textiles</t>
  </si>
  <si>
    <t>Prendas de vestir</t>
  </si>
  <si>
    <t>Calzados</t>
  </si>
  <si>
    <t>Productos de Papel, Cartón e Impresos</t>
  </si>
  <si>
    <t>Papel de escritorio</t>
  </si>
  <si>
    <t>Productos de papel y cartón</t>
  </si>
  <si>
    <t>Productos de artes gráficas</t>
  </si>
  <si>
    <t>Libros, revistas y periódicos</t>
  </si>
  <si>
    <t>Productos Farmacéuticos</t>
  </si>
  <si>
    <t>Productos medicinales para uso humano</t>
  </si>
  <si>
    <t>Productos de Cuero, Caucho y Plasticos</t>
  </si>
  <si>
    <t>Producto de cuero</t>
  </si>
  <si>
    <t>Llantas y neumáticos</t>
  </si>
  <si>
    <t>Productos de caucho</t>
  </si>
  <si>
    <t xml:space="preserve">Artículos de plástico </t>
  </si>
  <si>
    <t>Artículos de plástico</t>
  </si>
  <si>
    <t>Productos de Minerales, Metalicos y No Metalicos</t>
  </si>
  <si>
    <t>Productos de cemento, cal, asbesto, yeso y arcilla</t>
  </si>
  <si>
    <t>Productos de cemento</t>
  </si>
  <si>
    <t>Productos de cal</t>
  </si>
  <si>
    <t>Productos de yeso</t>
  </si>
  <si>
    <t>Productos de vidrio, loza y porcelana</t>
  </si>
  <si>
    <t>Productos de vidrio</t>
  </si>
  <si>
    <t>Productos de loza</t>
  </si>
  <si>
    <t>Productos de porcelana</t>
  </si>
  <si>
    <t>Productos metálicos y sus derivados</t>
  </si>
  <si>
    <t>Herramientas menores</t>
  </si>
  <si>
    <t>Productos de hojalata</t>
  </si>
  <si>
    <t xml:space="preserve">Productos de metálicos </t>
  </si>
  <si>
    <t>Minerales</t>
  </si>
  <si>
    <t>Piedra, arcilla y arena</t>
  </si>
  <si>
    <t>Combustibles, Lubricantes, Productos Químicos y Conexos</t>
  </si>
  <si>
    <t>Combustibles y lubricantes</t>
  </si>
  <si>
    <t>Gasolina</t>
  </si>
  <si>
    <t>Gasoil</t>
  </si>
  <si>
    <t>Kerosén</t>
  </si>
  <si>
    <t>Gas GLP</t>
  </si>
  <si>
    <t>Aceites y Grasas</t>
  </si>
  <si>
    <t>Lubricantes</t>
  </si>
  <si>
    <t>Productos químicos y conexos</t>
  </si>
  <si>
    <t>Productos Fotoquímicos</t>
  </si>
  <si>
    <t>Productos Químicos de uso Personal</t>
  </si>
  <si>
    <t>Insecticidas, Fumigantes y Otros</t>
  </si>
  <si>
    <t>Pinturas, Lacas, Barnices, Diluyentes y Absorbentes para Pinturas</t>
  </si>
  <si>
    <t>Productos y Utiles Varios</t>
  </si>
  <si>
    <t>Material para limpieza e higiene</t>
  </si>
  <si>
    <t>Material para limpieza</t>
  </si>
  <si>
    <t>Utiles, materiales de limpieza e higiene personal</t>
  </si>
  <si>
    <t>Utiles y materiales de escritorio, oficina, informática y de enseñanza</t>
  </si>
  <si>
    <t>Utiles y materiales de escritorio, oficina e informática</t>
  </si>
  <si>
    <t>Utiles y materiales escolares y de enseñanza</t>
  </si>
  <si>
    <t>Utiles menores médico- quirúrgicos y de laboratorio</t>
  </si>
  <si>
    <t>Utiles de cocina y comedor</t>
  </si>
  <si>
    <t>Productos eléctricos y afines</t>
  </si>
  <si>
    <t>Repuestos y accesorios menores</t>
  </si>
  <si>
    <t>Productos y útiles varios no identificados precedentemente (n.i.p.)</t>
  </si>
  <si>
    <t>Transferencias Corrientes</t>
  </si>
  <si>
    <t>Ayudas Y Donaciones A Personas</t>
  </si>
  <si>
    <t>Ayudas Y Donaciones Programadas A Hogares Y Personas</t>
  </si>
  <si>
    <t>Ayudas Y Donaciones Ocasionales A Hogares Y Personas</t>
  </si>
  <si>
    <t xml:space="preserve">Transferencias corrientes a empresas del sector privado </t>
  </si>
  <si>
    <t>Transferencias corrientes a Asociaciones sin fines de lucro y partidos políticos</t>
  </si>
  <si>
    <t>Transferencias corrientes a Asociaciones sin fines de lucro</t>
  </si>
  <si>
    <t xml:space="preserve">Transferencias corrientes a empresas públicas no financieras </t>
  </si>
  <si>
    <t>Transferencias corrientes a empresas públicas no financieras nacionales</t>
  </si>
  <si>
    <t>Transferencias corrientes a empresas públicas no financieras nacionales   para pago de electricidad no cortable.</t>
  </si>
  <si>
    <t>Transferencias de Corrientes a otras Instituciones Públicas</t>
  </si>
  <si>
    <t>Electricidad no cortable en las transferencias a otras instituciones públicas</t>
  </si>
  <si>
    <t>Bienes Muebles, Inmuebles e Intangibles</t>
  </si>
  <si>
    <t>Mobiliario Y Equipo</t>
  </si>
  <si>
    <t>Muebles, equipos de oficina y estantería</t>
  </si>
  <si>
    <t>Muebles de alojamiento</t>
  </si>
  <si>
    <t>Equipos de tecnología de la información y comunicación</t>
  </si>
  <si>
    <t>Electrodomesticos</t>
  </si>
  <si>
    <t>Otros mobiliarios y equipos no identificados precedentemente</t>
  </si>
  <si>
    <t xml:space="preserve">Mobiliario y Equipo Audiovisual, Recreativo y Educacional </t>
  </si>
  <si>
    <t>Equipos y aparatos audiovisuales</t>
  </si>
  <si>
    <t>Cámaras fotográficas y de video</t>
  </si>
  <si>
    <t>Mobiliario y equipos educacional y  recreativos</t>
  </si>
  <si>
    <t>Equipo e Instrumental, Científico Y Laboratorio</t>
  </si>
  <si>
    <t>Equipo médico y de laboratorio</t>
  </si>
  <si>
    <t>Instrumental médico y de laboratorio</t>
  </si>
  <si>
    <t>Vehículos y Equipo de Transporte, Tracción y Elevación</t>
  </si>
  <si>
    <t>Automóviles y camiones</t>
  </si>
  <si>
    <t>Carrocerías y remolques</t>
  </si>
  <si>
    <t>Otros equipos de transporte</t>
  </si>
  <si>
    <t>Maquinaria, Otros Equipos y Herramientas</t>
  </si>
  <si>
    <t>Maquinaria y equipo industrial</t>
  </si>
  <si>
    <t>Sistemas y equipos de climatización</t>
  </si>
  <si>
    <t>Equipo de comunicación, telecomunicaciones y señalamiento</t>
  </si>
  <si>
    <t>Equipo de generación eléctrica, aparatos y accesorios eléctricos</t>
  </si>
  <si>
    <t>Equipos de defensa y seguridad</t>
  </si>
  <si>
    <t>Equipos de seguridad</t>
  </si>
  <si>
    <t>Bienes Intangibles</t>
  </si>
  <si>
    <t>Programas de informática y base de datos</t>
  </si>
  <si>
    <t>Programas de informática</t>
  </si>
  <si>
    <t>Base de datos</t>
  </si>
  <si>
    <t>Estudios de preinversión</t>
  </si>
  <si>
    <t>Licencias informáticas e intelectuales, industriales y comerciales</t>
  </si>
  <si>
    <t>Licencias Informáticas</t>
  </si>
  <si>
    <t>Otros activos intangibles</t>
  </si>
  <si>
    <t>Obras</t>
  </si>
  <si>
    <t>Obras En Edificaciones</t>
  </si>
  <si>
    <t>Obras para edificación no residencial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</si>
</sst>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0;[Red]#,##0.00"/>
  </numFmts>
  <fonts count="21" x14ac:knownFonts="1">
    <font>
      <sz val="10"/>
      <name val="Arial"/>
    </font>
    <font>
      <b/>
      <sz val="8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 Light"/>
      <family val="1"/>
      <scheme val="major"/>
    </font>
    <font>
      <sz val="10"/>
      <color theme="1"/>
      <name val="Calibri Light"/>
      <family val="1"/>
      <scheme val="major"/>
    </font>
    <font>
      <sz val="10"/>
      <name val="Calibri Light"/>
      <family val="1"/>
      <scheme val="major"/>
    </font>
    <font>
      <sz val="10"/>
      <name val="Goudy Old Style"/>
      <family val="1"/>
    </font>
    <font>
      <sz val="11"/>
      <color theme="1"/>
      <name val="Calibri"/>
      <family val="2"/>
      <scheme val="minor"/>
    </font>
    <font>
      <b/>
      <sz val="10"/>
      <name val="Calibri Light"/>
      <family val="1"/>
      <scheme val="major"/>
    </font>
    <font>
      <b/>
      <sz val="9"/>
      <name val="Calibri Light"/>
      <family val="1"/>
      <scheme val="major"/>
    </font>
    <font>
      <b/>
      <sz val="8"/>
      <name val="Calibri Light"/>
      <family val="1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Goudy Old Style"/>
      <family val="1"/>
    </font>
    <font>
      <b/>
      <sz val="9"/>
      <color indexed="81"/>
      <name val="Tahoma"/>
      <family val="2"/>
    </font>
    <font>
      <sz val="8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theme="3" tint="0.39994506668294322"/>
      </left>
      <right/>
      <top style="thin">
        <color theme="3" tint="0.39994506668294322"/>
      </top>
      <bottom/>
      <diagonal/>
    </border>
    <border>
      <left/>
      <right/>
      <top style="thin">
        <color theme="3" tint="0.39994506668294322"/>
      </top>
      <bottom/>
      <diagonal/>
    </border>
    <border>
      <left/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/>
      <top/>
      <bottom/>
      <diagonal/>
    </border>
    <border>
      <left/>
      <right style="thin">
        <color theme="3" tint="0.39994506668294322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1454817346722"/>
      </bottom>
      <diagonal/>
    </border>
  </borders>
  <cellStyleXfs count="5">
    <xf numFmtId="0" fontId="0" fillId="0" borderId="0"/>
    <xf numFmtId="0" fontId="2" fillId="0" borderId="0"/>
    <xf numFmtId="0" fontId="11" fillId="0" borderId="0"/>
    <xf numFmtId="0" fontId="11" fillId="0" borderId="0"/>
    <xf numFmtId="164" fontId="11" fillId="0" borderId="0" applyFont="0" applyFill="0" applyBorder="0" applyAlignment="0" applyProtection="0"/>
  </cellStyleXfs>
  <cellXfs count="11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0" xfId="1" applyFill="1"/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4" borderId="4" xfId="0" applyFont="1" applyFill="1" applyBorder="1" applyProtection="1">
      <protection locked="0"/>
    </xf>
    <xf numFmtId="0" fontId="5" fillId="4" borderId="0" xfId="0" applyFont="1" applyFill="1" applyProtection="1">
      <protection locked="0"/>
    </xf>
    <xf numFmtId="0" fontId="6" fillId="4" borderId="0" xfId="0" applyFont="1" applyFill="1" applyProtection="1">
      <protection locked="0"/>
    </xf>
    <xf numFmtId="0" fontId="5" fillId="4" borderId="0" xfId="0" applyFont="1" applyFill="1" applyAlignment="1">
      <alignment horizontal="left"/>
    </xf>
    <xf numFmtId="0" fontId="5" fillId="4" borderId="5" xfId="0" applyFont="1" applyFill="1" applyBorder="1" applyAlignment="1">
      <alignment horizontal="left"/>
    </xf>
    <xf numFmtId="0" fontId="7" fillId="5" borderId="4" xfId="0" applyFont="1" applyFill="1" applyBorder="1" applyAlignment="1" applyProtection="1">
      <alignment horizontal="left"/>
      <protection locked="0"/>
    </xf>
    <xf numFmtId="0" fontId="8" fillId="5" borderId="0" xfId="0" applyFont="1" applyFill="1"/>
    <xf numFmtId="0" fontId="8" fillId="5" borderId="5" xfId="0" applyFont="1" applyFill="1" applyBorder="1"/>
    <xf numFmtId="0" fontId="9" fillId="6" borderId="4" xfId="0" applyFont="1" applyFill="1" applyBorder="1" applyAlignment="1">
      <alignment horizontal="left"/>
    </xf>
    <xf numFmtId="0" fontId="9" fillId="6" borderId="0" xfId="0" applyFont="1" applyFill="1"/>
    <xf numFmtId="0" fontId="10" fillId="6" borderId="0" xfId="0" applyFont="1" applyFill="1"/>
    <xf numFmtId="0" fontId="10" fillId="6" borderId="0" xfId="1" applyFont="1" applyFill="1"/>
    <xf numFmtId="4" fontId="9" fillId="6" borderId="0" xfId="0" applyNumberFormat="1" applyFont="1" applyFill="1"/>
    <xf numFmtId="4" fontId="9" fillId="6" borderId="0" xfId="0" applyNumberFormat="1" applyFont="1" applyFill="1" applyProtection="1">
      <protection locked="0"/>
    </xf>
    <xf numFmtId="0" fontId="2" fillId="6" borderId="5" xfId="1" applyFill="1" applyBorder="1"/>
    <xf numFmtId="0" fontId="9" fillId="6" borderId="4" xfId="2" applyFont="1" applyFill="1" applyBorder="1" applyAlignment="1">
      <alignment horizontal="left" indent="2"/>
    </xf>
    <xf numFmtId="4" fontId="9" fillId="6" borderId="6" xfId="0" applyNumberFormat="1" applyFont="1" applyFill="1" applyBorder="1"/>
    <xf numFmtId="0" fontId="12" fillId="7" borderId="4" xfId="0" applyFont="1" applyFill="1" applyBorder="1" applyAlignment="1">
      <alignment horizontal="left"/>
    </xf>
    <xf numFmtId="0" fontId="9" fillId="7" borderId="0" xfId="0" applyFont="1" applyFill="1"/>
    <xf numFmtId="0" fontId="10" fillId="7" borderId="0" xfId="0" applyFont="1" applyFill="1"/>
    <xf numFmtId="0" fontId="10" fillId="7" borderId="0" xfId="1" applyFont="1" applyFill="1"/>
    <xf numFmtId="4" fontId="12" fillId="7" borderId="7" xfId="0" applyNumberFormat="1" applyFont="1" applyFill="1" applyBorder="1"/>
    <xf numFmtId="4" fontId="9" fillId="7" borderId="0" xfId="0" applyNumberFormat="1" applyFont="1" applyFill="1" applyProtection="1">
      <protection locked="0"/>
    </xf>
    <xf numFmtId="0" fontId="2" fillId="7" borderId="5" xfId="1" applyFill="1" applyBorder="1"/>
    <xf numFmtId="0" fontId="12" fillId="5" borderId="4" xfId="0" applyFont="1" applyFill="1" applyBorder="1" applyProtection="1">
      <protection locked="0"/>
    </xf>
    <xf numFmtId="0" fontId="12" fillId="5" borderId="0" xfId="0" applyFont="1" applyFill="1" applyProtection="1">
      <protection locked="0"/>
    </xf>
    <xf numFmtId="0" fontId="12" fillId="5" borderId="5" xfId="0" applyFont="1" applyFill="1" applyBorder="1" applyProtection="1">
      <protection locked="0"/>
    </xf>
    <xf numFmtId="0" fontId="13" fillId="7" borderId="8" xfId="3" applyFont="1" applyFill="1" applyBorder="1" applyAlignment="1">
      <alignment horizontal="center" textRotation="90"/>
    </xf>
    <xf numFmtId="0" fontId="13" fillId="7" borderId="9" xfId="3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 wrapText="1"/>
    </xf>
    <xf numFmtId="0" fontId="13" fillId="7" borderId="9" xfId="3" applyFont="1" applyFill="1" applyBorder="1" applyAlignment="1">
      <alignment horizontal="center" vertical="center" wrapText="1"/>
    </xf>
    <xf numFmtId="0" fontId="13" fillId="7" borderId="10" xfId="3" applyFont="1" applyFill="1" applyBorder="1" applyAlignment="1">
      <alignment horizontal="center" vertical="center"/>
    </xf>
    <xf numFmtId="0" fontId="13" fillId="7" borderId="10" xfId="3" applyFont="1" applyFill="1" applyBorder="1" applyAlignment="1">
      <alignment horizontal="center" vertical="center" wrapText="1"/>
    </xf>
    <xf numFmtId="0" fontId="15" fillId="8" borderId="9" xfId="3" applyFont="1" applyFill="1" applyBorder="1" applyAlignment="1">
      <alignment vertical="center"/>
    </xf>
    <xf numFmtId="0" fontId="1" fillId="8" borderId="9" xfId="3" applyFont="1" applyFill="1" applyBorder="1" applyAlignment="1">
      <alignment horizontal="center" vertical="center"/>
    </xf>
    <xf numFmtId="0" fontId="1" fillId="8" borderId="9" xfId="3" applyFont="1" applyFill="1" applyBorder="1" applyAlignment="1">
      <alignment vertical="center" wrapText="1"/>
    </xf>
    <xf numFmtId="165" fontId="1" fillId="8" borderId="9" xfId="4" applyNumberFormat="1" applyFont="1" applyFill="1" applyBorder="1" applyAlignment="1" applyProtection="1">
      <alignment vertical="center"/>
      <protection hidden="1"/>
    </xf>
    <xf numFmtId="0" fontId="15" fillId="9" borderId="11" xfId="3" applyFont="1" applyFill="1" applyBorder="1" applyAlignment="1">
      <alignment vertical="center"/>
    </xf>
    <xf numFmtId="0" fontId="1" fillId="9" borderId="11" xfId="3" applyFont="1" applyFill="1" applyBorder="1" applyAlignment="1">
      <alignment horizontal="center" vertical="center"/>
    </xf>
    <xf numFmtId="0" fontId="1" fillId="9" borderId="11" xfId="1" applyFont="1" applyFill="1" applyBorder="1" applyAlignment="1">
      <alignment vertical="center" wrapText="1"/>
    </xf>
    <xf numFmtId="165" fontId="1" fillId="9" borderId="11" xfId="4" applyNumberFormat="1" applyFont="1" applyFill="1" applyBorder="1" applyAlignment="1" applyProtection="1">
      <alignment vertical="center"/>
      <protection hidden="1"/>
    </xf>
    <xf numFmtId="165" fontId="1" fillId="9" borderId="11" xfId="4" applyNumberFormat="1" applyFont="1" applyFill="1" applyBorder="1" applyAlignment="1" applyProtection="1">
      <alignment vertical="top"/>
      <protection hidden="1"/>
    </xf>
    <xf numFmtId="165" fontId="1" fillId="9" borderId="11" xfId="4" applyNumberFormat="1" applyFont="1" applyFill="1" applyBorder="1" applyAlignment="1" applyProtection="1">
      <alignment horizontal="right" vertical="top"/>
      <protection hidden="1"/>
    </xf>
    <xf numFmtId="0" fontId="15" fillId="10" borderId="11" xfId="3" applyFont="1" applyFill="1" applyBorder="1" applyAlignment="1">
      <alignment vertical="center"/>
    </xf>
    <xf numFmtId="0" fontId="1" fillId="10" borderId="11" xfId="3" applyFont="1" applyFill="1" applyBorder="1" applyAlignment="1">
      <alignment horizontal="center" vertical="center"/>
    </xf>
    <xf numFmtId="0" fontId="1" fillId="10" borderId="11" xfId="1" applyFont="1" applyFill="1" applyBorder="1" applyAlignment="1">
      <alignment vertical="center" wrapText="1"/>
    </xf>
    <xf numFmtId="165" fontId="1" fillId="10" borderId="11" xfId="4" applyNumberFormat="1" applyFont="1" applyFill="1" applyBorder="1" applyAlignment="1" applyProtection="1">
      <alignment vertical="center"/>
      <protection hidden="1"/>
    </xf>
    <xf numFmtId="165" fontId="1" fillId="10" borderId="11" xfId="4" applyNumberFormat="1" applyFont="1" applyFill="1" applyBorder="1" applyAlignment="1" applyProtection="1">
      <alignment vertical="top"/>
      <protection hidden="1"/>
    </xf>
    <xf numFmtId="165" fontId="1" fillId="10" borderId="11" xfId="4" applyNumberFormat="1" applyFont="1" applyFill="1" applyBorder="1" applyAlignment="1" applyProtection="1">
      <alignment horizontal="right" vertical="top"/>
      <protection hidden="1"/>
    </xf>
    <xf numFmtId="0" fontId="15" fillId="2" borderId="11" xfId="3" applyFont="1" applyFill="1" applyBorder="1" applyAlignment="1">
      <alignment vertical="center"/>
    </xf>
    <xf numFmtId="0" fontId="1" fillId="2" borderId="11" xfId="3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vertical="center" wrapText="1"/>
    </xf>
    <xf numFmtId="165" fontId="1" fillId="2" borderId="11" xfId="4" applyNumberFormat="1" applyFont="1" applyFill="1" applyBorder="1" applyAlignment="1" applyProtection="1">
      <alignment vertical="center"/>
      <protection hidden="1"/>
    </xf>
    <xf numFmtId="165" fontId="1" fillId="6" borderId="11" xfId="4" applyNumberFormat="1" applyFont="1" applyFill="1" applyBorder="1" applyAlignment="1" applyProtection="1">
      <alignment horizontal="right" vertical="top"/>
    </xf>
    <xf numFmtId="0" fontId="16" fillId="2" borderId="11" xfId="3" applyFont="1" applyFill="1" applyBorder="1" applyAlignment="1">
      <alignment vertical="center"/>
    </xf>
    <xf numFmtId="0" fontId="17" fillId="2" borderId="11" xfId="3" applyFont="1" applyFill="1" applyBorder="1" applyAlignment="1">
      <alignment horizontal="center" vertical="center"/>
    </xf>
    <xf numFmtId="0" fontId="17" fillId="2" borderId="11" xfId="3" applyFont="1" applyFill="1" applyBorder="1" applyAlignment="1">
      <alignment vertical="center" wrapText="1"/>
    </xf>
    <xf numFmtId="165" fontId="17" fillId="2" borderId="11" xfId="4" applyNumberFormat="1" applyFont="1" applyFill="1" applyBorder="1" applyAlignment="1" applyProtection="1">
      <alignment vertical="center"/>
      <protection locked="0"/>
    </xf>
    <xf numFmtId="165" fontId="17" fillId="2" borderId="11" xfId="4" applyNumberFormat="1" applyFont="1" applyFill="1" applyBorder="1" applyAlignment="1" applyProtection="1">
      <alignment vertical="top"/>
      <protection locked="0"/>
    </xf>
    <xf numFmtId="165" fontId="17" fillId="2" borderId="11" xfId="4" applyNumberFormat="1" applyFont="1" applyFill="1" applyBorder="1" applyAlignment="1" applyProtection="1">
      <alignment vertical="top"/>
    </xf>
    <xf numFmtId="165" fontId="17" fillId="6" borderId="11" xfId="4" applyNumberFormat="1" applyFont="1" applyFill="1" applyBorder="1" applyAlignment="1" applyProtection="1">
      <alignment horizontal="right" vertical="top"/>
    </xf>
    <xf numFmtId="0" fontId="17" fillId="2" borderId="11" xfId="1" applyFont="1" applyFill="1" applyBorder="1" applyAlignment="1">
      <alignment vertical="center" wrapText="1"/>
    </xf>
    <xf numFmtId="165" fontId="1" fillId="6" borderId="11" xfId="4" applyNumberFormat="1" applyFont="1" applyFill="1" applyBorder="1" applyAlignment="1" applyProtection="1">
      <alignment horizontal="right" vertical="top"/>
      <protection hidden="1"/>
    </xf>
    <xf numFmtId="0" fontId="16" fillId="0" borderId="11" xfId="3" applyFont="1" applyBorder="1" applyAlignment="1">
      <alignment vertical="center"/>
    </xf>
    <xf numFmtId="0" fontId="17" fillId="0" borderId="11" xfId="3" applyFont="1" applyBorder="1" applyAlignment="1">
      <alignment horizontal="center" vertical="center"/>
    </xf>
    <xf numFmtId="0" fontId="17" fillId="0" borderId="11" xfId="1" applyFont="1" applyBorder="1" applyAlignment="1">
      <alignment vertical="center" wrapText="1"/>
    </xf>
    <xf numFmtId="165" fontId="17" fillId="2" borderId="11" xfId="4" applyNumberFormat="1" applyFont="1" applyFill="1" applyBorder="1" applyAlignment="1" applyProtection="1">
      <alignment vertical="center"/>
    </xf>
    <xf numFmtId="0" fontId="17" fillId="2" borderId="11" xfId="1" applyFont="1" applyFill="1" applyBorder="1" applyAlignment="1" applyProtection="1">
      <alignment vertical="center" wrapText="1"/>
      <protection locked="0"/>
    </xf>
    <xf numFmtId="0" fontId="1" fillId="2" borderId="11" xfId="3" applyFont="1" applyFill="1" applyBorder="1" applyAlignment="1">
      <alignment vertical="center" wrapText="1"/>
    </xf>
    <xf numFmtId="165" fontId="1" fillId="2" borderId="11" xfId="4" applyNumberFormat="1" applyFont="1" applyFill="1" applyBorder="1" applyAlignment="1" applyProtection="1">
      <alignment vertical="top"/>
      <protection hidden="1"/>
    </xf>
    <xf numFmtId="165" fontId="17" fillId="6" borderId="11" xfId="4" applyNumberFormat="1" applyFont="1" applyFill="1" applyBorder="1" applyAlignment="1" applyProtection="1">
      <alignment horizontal="right" vertical="top"/>
      <protection hidden="1"/>
    </xf>
    <xf numFmtId="165" fontId="17" fillId="2" borderId="11" xfId="4" applyNumberFormat="1" applyFont="1" applyFill="1" applyBorder="1" applyAlignment="1" applyProtection="1">
      <alignment vertical="top"/>
      <protection hidden="1"/>
    </xf>
    <xf numFmtId="165" fontId="1" fillId="2" borderId="11" xfId="4" applyNumberFormat="1" applyFont="1" applyFill="1" applyBorder="1" applyAlignment="1" applyProtection="1">
      <alignment vertical="center"/>
    </xf>
    <xf numFmtId="0" fontId="2" fillId="0" borderId="0" xfId="1"/>
    <xf numFmtId="165" fontId="17" fillId="6" borderId="11" xfId="4" applyNumberFormat="1" applyFont="1" applyFill="1" applyBorder="1" applyAlignment="1" applyProtection="1">
      <alignment horizontal="right" vertical="center"/>
      <protection hidden="1"/>
    </xf>
    <xf numFmtId="0" fontId="2" fillId="2" borderId="0" xfId="1" applyFill="1" applyAlignment="1">
      <alignment vertical="center"/>
    </xf>
    <xf numFmtId="0" fontId="2" fillId="0" borderId="0" xfId="1" applyAlignment="1">
      <alignment vertical="center"/>
    </xf>
    <xf numFmtId="165" fontId="17" fillId="2" borderId="11" xfId="4" applyNumberFormat="1" applyFont="1" applyFill="1" applyBorder="1" applyAlignment="1" applyProtection="1">
      <alignment vertical="center"/>
      <protection hidden="1"/>
    </xf>
    <xf numFmtId="165" fontId="1" fillId="2" borderId="11" xfId="4" applyNumberFormat="1" applyFont="1" applyFill="1" applyBorder="1" applyAlignment="1" applyProtection="1">
      <alignment vertical="center"/>
      <protection locked="0"/>
    </xf>
    <xf numFmtId="165" fontId="1" fillId="10" borderId="11" xfId="4" applyNumberFormat="1" applyFont="1" applyFill="1" applyBorder="1" applyAlignment="1" applyProtection="1">
      <alignment horizontal="right" vertical="center"/>
      <protection hidden="1"/>
    </xf>
    <xf numFmtId="0" fontId="17" fillId="2" borderId="11" xfId="3" applyFont="1" applyFill="1" applyBorder="1" applyAlignment="1">
      <alignment horizontal="center" vertical="center" wrapText="1"/>
    </xf>
    <xf numFmtId="0" fontId="1" fillId="2" borderId="11" xfId="3" applyFont="1" applyFill="1" applyBorder="1" applyAlignment="1">
      <alignment vertical="center"/>
    </xf>
    <xf numFmtId="0" fontId="17" fillId="2" borderId="11" xfId="3" applyFont="1" applyFill="1" applyBorder="1" applyAlignment="1">
      <alignment vertical="center"/>
    </xf>
    <xf numFmtId="165" fontId="1" fillId="2" borderId="11" xfId="4" applyNumberFormat="1" applyFont="1" applyFill="1" applyBorder="1" applyAlignment="1" applyProtection="1">
      <alignment vertical="top"/>
      <protection locked="0"/>
    </xf>
    <xf numFmtId="165" fontId="1" fillId="9" borderId="11" xfId="4" applyNumberFormat="1" applyFont="1" applyFill="1" applyBorder="1" applyAlignment="1" applyProtection="1">
      <alignment horizontal="right" vertical="center"/>
      <protection hidden="1"/>
    </xf>
    <xf numFmtId="0" fontId="16" fillId="2" borderId="12" xfId="2" applyFont="1" applyFill="1" applyBorder="1" applyAlignment="1">
      <alignment vertical="top"/>
    </xf>
    <xf numFmtId="0" fontId="17" fillId="2" borderId="12" xfId="2" applyFont="1" applyFill="1" applyBorder="1" applyAlignment="1">
      <alignment horizontal="center" vertical="top"/>
    </xf>
    <xf numFmtId="0" fontId="17" fillId="2" borderId="12" xfId="0" applyFont="1" applyFill="1" applyBorder="1" applyAlignment="1">
      <alignment vertical="top" wrapText="1"/>
    </xf>
    <xf numFmtId="0" fontId="16" fillId="2" borderId="12" xfId="0" applyFont="1" applyFill="1" applyBorder="1" applyProtection="1">
      <protection locked="0"/>
    </xf>
    <xf numFmtId="165" fontId="17" fillId="2" borderId="12" xfId="4" applyNumberFormat="1" applyFont="1" applyFill="1" applyBorder="1" applyAlignment="1" applyProtection="1">
      <alignment vertical="center"/>
      <protection hidden="1"/>
    </xf>
    <xf numFmtId="165" fontId="17" fillId="6" borderId="12" xfId="4" applyNumberFormat="1" applyFont="1" applyFill="1" applyBorder="1" applyAlignment="1" applyProtection="1">
      <alignment horizontal="right" vertical="center"/>
      <protection hidden="1"/>
    </xf>
    <xf numFmtId="0" fontId="18" fillId="2" borderId="0" xfId="1" applyFont="1" applyFill="1"/>
    <xf numFmtId="0" fontId="18" fillId="0" borderId="0" xfId="1" applyFont="1"/>
  </cellXfs>
  <cellStyles count="5">
    <cellStyle name="Millares 2" xfId="4" xr:uid="{2E9B10F8-44B9-4B9F-B840-2FB6DF36E025}"/>
    <cellStyle name="Normal" xfId="0" builtinId="0"/>
    <cellStyle name="Normal 2" xfId="2" xr:uid="{EFE69A3B-4486-444F-AFBD-0E6537EAB148}"/>
    <cellStyle name="Normal 2 2" xfId="3" xr:uid="{7BA107BC-52D2-4B38-BFFC-75B1EF2B5D63}"/>
    <cellStyle name="Normal 3" xfId="1" xr:uid="{A3182728-F42F-4F45-8A30-DCF5E357C4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13.%20POA%202024%20Hosp.%20Municipal%20Pepillo%20Salcedo%20Presupuesto%202025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%20Inspiron/Desktop/POA/POA2018/Matriz%20Presupuesto%20PO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PPNE2"/>
      <sheetName val="Sheet1"/>
      <sheetName val="PPNE2 (2)"/>
      <sheetName val="PPNE2.1"/>
      <sheetName val="PPNE3"/>
      <sheetName val="PPNE4"/>
      <sheetName val="PPNE5"/>
      <sheetName val="Hoja1"/>
      <sheetName val="Hoja2"/>
      <sheetName val="Insumos"/>
    </sheetNames>
    <sheetDataSet>
      <sheetData sheetId="0">
        <row r="5">
          <cell r="C5">
            <v>2025</v>
          </cell>
        </row>
        <row r="6">
          <cell r="B6" t="str">
            <v>Cibao Occidental</v>
          </cell>
        </row>
        <row r="7">
          <cell r="B7" t="str">
            <v>Hospital Municipal de Pepillo Salcedo</v>
          </cell>
        </row>
      </sheetData>
      <sheetData sheetId="1"/>
      <sheetData sheetId="2"/>
      <sheetData sheetId="3"/>
      <sheetData sheetId="4"/>
      <sheetData sheetId="5">
        <row r="9">
          <cell r="F9">
            <v>0</v>
          </cell>
        </row>
        <row r="15">
          <cell r="F15">
            <v>39630619.490000002</v>
          </cell>
        </row>
        <row r="16">
          <cell r="F16">
            <v>2500000</v>
          </cell>
        </row>
        <row r="17">
          <cell r="F17">
            <v>1200000</v>
          </cell>
        </row>
        <row r="18">
          <cell r="F18">
            <v>180000</v>
          </cell>
        </row>
        <row r="21">
          <cell r="F21">
            <v>0</v>
          </cell>
        </row>
        <row r="22">
          <cell r="F22">
            <v>0</v>
          </cell>
        </row>
        <row r="25">
          <cell r="F25">
            <v>2010000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Prov"/>
      <sheetName val="Insumos"/>
      <sheetName val="LSIns"/>
      <sheetName val="Obj"/>
      <sheetName val="Catalogo"/>
      <sheetName val="Matriz Presupuesto POA"/>
      <sheetName val="PPNE2"/>
      <sheetName val="Matriz Presupuesto POA.xlsm"/>
      <sheetName val="Matriz%20Presupuesto%20POA.xlsm"/>
      <sheetName val="Prioridades Directivas"/>
      <sheetName val="Sheet1"/>
      <sheetName val="Datos Estandar"/>
      <sheetName val="CATÁLOGO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F2" t="str">
            <v>DISTRITO NACIONAL</v>
          </cell>
        </row>
        <row r="3">
          <cell r="F3" t="str">
            <v>MONTE PLATA</v>
          </cell>
        </row>
        <row r="4">
          <cell r="F4" t="str">
            <v>SANTO DOMINGO</v>
          </cell>
        </row>
        <row r="5">
          <cell r="F5" t="str">
            <v>PERAVIA</v>
          </cell>
        </row>
        <row r="6">
          <cell r="F6" t="str">
            <v>SAN CRISTÓBAL</v>
          </cell>
        </row>
        <row r="7">
          <cell r="F7" t="str">
            <v>SAN JOSÉ DE OCOA</v>
          </cell>
        </row>
        <row r="8">
          <cell r="F8" t="str">
            <v>ESPAILLAT</v>
          </cell>
        </row>
        <row r="9">
          <cell r="F9" t="str">
            <v>PUERTO PLATA</v>
          </cell>
        </row>
        <row r="10">
          <cell r="F10" t="str">
            <v>SANTIAGO</v>
          </cell>
        </row>
        <row r="11">
          <cell r="F11" t="str">
            <v>DUARTE</v>
          </cell>
        </row>
        <row r="12">
          <cell r="F12" t="str">
            <v>HERMANAS MIRABAL</v>
          </cell>
        </row>
        <row r="13">
          <cell r="F13" t="str">
            <v>MARÍA TRINIDAD SÁNCHEZ</v>
          </cell>
        </row>
        <row r="14">
          <cell r="F14" t="str">
            <v>SAMANÁ</v>
          </cell>
        </row>
        <row r="15">
          <cell r="F15" t="str">
            <v>BAHORUCO</v>
          </cell>
        </row>
        <row r="16">
          <cell r="F16" t="str">
            <v>BARAHONA</v>
          </cell>
        </row>
        <row r="17">
          <cell r="F17" t="str">
            <v>INDEPENDENCIA</v>
          </cell>
        </row>
        <row r="18">
          <cell r="F18" t="str">
            <v>PEDERNALES</v>
          </cell>
        </row>
        <row r="19">
          <cell r="F19" t="str">
            <v>EL SEIBO</v>
          </cell>
        </row>
        <row r="20">
          <cell r="F20" t="str">
            <v>HATO MAYOR</v>
          </cell>
        </row>
        <row r="21">
          <cell r="F21" t="str">
            <v>LA ALTAGRACIA</v>
          </cell>
        </row>
        <row r="22">
          <cell r="F22" t="str">
            <v>LA ROMANA</v>
          </cell>
        </row>
        <row r="23">
          <cell r="F23" t="str">
            <v>SAN PEDRO DE MACORÍS</v>
          </cell>
        </row>
        <row r="24">
          <cell r="F24" t="str">
            <v>AZUA</v>
          </cell>
        </row>
        <row r="25">
          <cell r="F25" t="str">
            <v>ELÍAS PIÑA</v>
          </cell>
        </row>
        <row r="26">
          <cell r="F26" t="str">
            <v>SAN JUAN</v>
          </cell>
        </row>
        <row r="27">
          <cell r="F27" t="str">
            <v>DAJABÓN</v>
          </cell>
        </row>
        <row r="28">
          <cell r="F28" t="str">
            <v>MONTECRISTI</v>
          </cell>
        </row>
        <row r="29">
          <cell r="F29" t="str">
            <v>SANTIAGO RODRÍGUEZ</v>
          </cell>
        </row>
        <row r="30">
          <cell r="F30" t="str">
            <v>VALVERDE</v>
          </cell>
        </row>
        <row r="31">
          <cell r="F31" t="str">
            <v>LA VEGA</v>
          </cell>
        </row>
        <row r="32">
          <cell r="F32" t="str">
            <v>MONSEÑOR NOUEL</v>
          </cell>
        </row>
        <row r="33">
          <cell r="F33" t="str">
            <v>SÁNCHEZ RAMÍREZ</v>
          </cell>
        </row>
      </sheetData>
      <sheetData sheetId="9"/>
      <sheetData sheetId="10">
        <row r="5">
          <cell r="B5" t="str">
            <v>Acabados textiles</v>
          </cell>
          <cell r="F5" t="str">
            <v>Anticipo Financiero</v>
          </cell>
        </row>
        <row r="6">
          <cell r="B6" t="str">
            <v>Alimentos y bebidas para personas</v>
          </cell>
          <cell r="F6" t="str">
            <v>Venta de servicios</v>
          </cell>
        </row>
        <row r="7">
          <cell r="B7" t="str">
            <v>Artículos de plástico</v>
          </cell>
          <cell r="F7" t="str">
            <v>Recursos externos</v>
          </cell>
        </row>
        <row r="8">
          <cell r="B8" t="str">
            <v>Electrodomésticos</v>
          </cell>
          <cell r="F8" t="str">
            <v>Nómina</v>
          </cell>
        </row>
        <row r="9">
          <cell r="B9" t="str">
            <v>Equipo de comunicación, telecomunicaciones y señalamiento</v>
          </cell>
        </row>
        <row r="10">
          <cell r="B10" t="str">
            <v xml:space="preserve">Equipo médico y de laboratorio </v>
          </cell>
        </row>
        <row r="11">
          <cell r="B11" t="str">
            <v>Equipos de cómputo</v>
          </cell>
        </row>
        <row r="12">
          <cell r="B12" t="str">
            <v>Equipos de seguridad</v>
          </cell>
        </row>
        <row r="13">
          <cell r="B13" t="str">
            <v>Eventos generales</v>
          </cell>
        </row>
        <row r="14">
          <cell r="B14" t="str">
            <v>Gasoil</v>
          </cell>
        </row>
        <row r="15">
          <cell r="B15" t="str">
            <v>Herramientas menores</v>
          </cell>
        </row>
        <row r="16">
          <cell r="B16" t="str">
            <v>Impresión y encuadernación</v>
          </cell>
          <cell r="F16" t="str">
            <v>Electrodomésticos</v>
          </cell>
        </row>
        <row r="17">
          <cell r="B17" t="str">
            <v>Llantas y neumáticos</v>
          </cell>
          <cell r="F17" t="str">
            <v>Equipos de cómputo</v>
          </cell>
        </row>
        <row r="18">
          <cell r="B18" t="str">
            <v>Mantenimiento y reparación de equipos de transporte, tracción y elevación</v>
          </cell>
          <cell r="F18" t="str">
            <v>Equipos de seguridad</v>
          </cell>
        </row>
        <row r="19">
          <cell r="B19" t="str">
            <v>Mantenimiento y reparación de equipos para computación</v>
          </cell>
          <cell r="F19" t="str">
            <v>Mantenimiento y reparación de equipos de transporte, tracción y elevación</v>
          </cell>
        </row>
        <row r="20">
          <cell r="B20" t="str">
            <v>Mantenimiento y reparación de equipos sanitarios y de laboratorio</v>
          </cell>
          <cell r="F20" t="str">
            <v>Mantenimiento y reparación de equipos para computación</v>
          </cell>
        </row>
        <row r="21">
          <cell r="B21" t="str">
            <v>Mantenimiento y reparación de maquinarias y equipos</v>
          </cell>
          <cell r="F21" t="str">
            <v>Mantenimiento y reparación de equipos sanitarios y de laboratorio</v>
          </cell>
        </row>
        <row r="22">
          <cell r="B22" t="str">
            <v>Mantenimiento y reparación de muebles y equipos de oficina</v>
          </cell>
          <cell r="F22" t="str">
            <v>Mantenimiento y reparación de maquinarias y equipos</v>
          </cell>
        </row>
        <row r="23">
          <cell r="B23" t="str">
            <v>Material para limpieza</v>
          </cell>
          <cell r="F23" t="str">
            <v>Mantenimiento y reparación de muebles y equipos de oficina</v>
          </cell>
        </row>
        <row r="24">
          <cell r="B24" t="str">
            <v>Muebles de alojamiento</v>
          </cell>
          <cell r="F24" t="str">
            <v>Muebles de alojamiento</v>
          </cell>
        </row>
        <row r="25">
          <cell r="B25" t="str">
            <v>Muebles de oficina y estantería</v>
          </cell>
          <cell r="F25" t="str">
            <v>Muebles de oficina y estantería</v>
          </cell>
        </row>
        <row r="26">
          <cell r="B26" t="str">
            <v>Obras menores en edificaciones</v>
          </cell>
          <cell r="F26" t="str">
            <v>Otros equipos</v>
          </cell>
        </row>
        <row r="27">
          <cell r="B27" t="str">
            <v>Otros equipos</v>
          </cell>
          <cell r="F27" t="str">
            <v>Sistemas de aire acondicionado, calefacción y de refrigeración industrial y comercial</v>
          </cell>
        </row>
        <row r="28">
          <cell r="B28" t="str">
            <v>Peaje</v>
          </cell>
          <cell r="F28" t="str">
            <v>Automóviles y camiones</v>
          </cell>
        </row>
        <row r="29">
          <cell r="B29" t="str">
            <v>Pinturas, barnices, lacas, diluyentes y absorbentes para pintura</v>
          </cell>
          <cell r="F29" t="str">
            <v>Carrocerías y remolques</v>
          </cell>
        </row>
        <row r="30">
          <cell r="B30" t="str">
            <v>Productos de artes gráficas</v>
          </cell>
          <cell r="F30" t="str">
            <v>Otros equipos de transporte</v>
          </cell>
        </row>
        <row r="31">
          <cell r="B31" t="str">
            <v>Productos de cemento</v>
          </cell>
        </row>
        <row r="32">
          <cell r="B32" t="str">
            <v>Productos de loza</v>
          </cell>
        </row>
        <row r="33">
          <cell r="B33" t="str">
            <v>Productos de Papel, Cartón e Impresos</v>
          </cell>
        </row>
        <row r="34">
          <cell r="B34" t="str">
            <v>Productos de vidrio</v>
          </cell>
        </row>
        <row r="35">
          <cell r="B35" t="str">
            <v>Productos eléctricos y afines</v>
          </cell>
        </row>
        <row r="36">
          <cell r="B36" t="str">
            <v>Productos medicinales para uso humano</v>
          </cell>
        </row>
        <row r="37">
          <cell r="B37" t="str">
            <v>Productos metálicos y sus derivados</v>
          </cell>
        </row>
        <row r="38">
          <cell r="B38" t="str">
            <v>Productos químicos de uso personal</v>
          </cell>
        </row>
        <row r="39">
          <cell r="B39" t="str">
            <v>Publicidad y propaganda</v>
          </cell>
        </row>
        <row r="40">
          <cell r="B40" t="str">
            <v>Servicios técnicos y profesionales</v>
          </cell>
        </row>
        <row r="41">
          <cell r="B41" t="str">
            <v>Sistemas de aire acondicionado, calefacción y de refrigeración industrial y comercial</v>
          </cell>
        </row>
        <row r="42">
          <cell r="B42" t="str">
            <v>Útiles de cocina y comedor</v>
          </cell>
        </row>
        <row r="43">
          <cell r="B43" t="str">
            <v>Útiles de escritorio, oficina, informática y de enseñanza</v>
          </cell>
        </row>
        <row r="44">
          <cell r="B44" t="str">
            <v>Útiles menores médico-quirúrgicos</v>
          </cell>
        </row>
        <row r="45">
          <cell r="B45" t="str">
            <v>Viáticos dentro del país</v>
          </cell>
        </row>
      </sheetData>
      <sheetData sheetId="11">
        <row r="6">
          <cell r="B6" t="str">
            <v>Le.1 - Fortalecer las capacidades gestoras institucionales del SNS a través de la implementación del Modelo de Gestión, del desarrollo de su organización funcional y de las capacidades e instrumentos necesarios en cada ámbito de gestión</v>
          </cell>
        </row>
        <row r="7">
          <cell r="B7" t="str">
            <v>Le.2 - Desarrollar un modelo de gestión y planificación de los recursos humanos que garantice la disponibilidad de técnicos y profesionales competentes y que fomente un alto rendimiento alineado a los objetivos institucionales</v>
          </cell>
        </row>
        <row r="8">
          <cell r="B8" t="str">
            <v>Le.3 - Desarrollo de la red asistencial del SNS en coherencia con las políticas de Estado en materia de salud y el Modelo de Atención</v>
          </cell>
        </row>
        <row r="9">
          <cell r="B9" t="str">
            <v>Le.4 - Mejora de la provisión de los programas y acciones de salud colectiva, con enfoque en prevención y control de enfermedades evitables</v>
          </cell>
        </row>
      </sheetData>
      <sheetData sheetId="12">
        <row r="3">
          <cell r="B3">
            <v>2017</v>
          </cell>
        </row>
        <row r="4">
          <cell r="B4">
            <v>2018</v>
          </cell>
        </row>
        <row r="5">
          <cell r="B5">
            <v>2019</v>
          </cell>
        </row>
        <row r="6">
          <cell r="B6">
            <v>2020</v>
          </cell>
        </row>
        <row r="10">
          <cell r="B10" t="str">
            <v>SNS - Dirección Central</v>
          </cell>
        </row>
        <row r="11">
          <cell r="B11" t="str">
            <v>R0 - SRS Metropolitano</v>
          </cell>
          <cell r="D11" t="str">
            <v>Almacen</v>
          </cell>
          <cell r="G11" t="str">
            <v>Compra</v>
          </cell>
        </row>
        <row r="12">
          <cell r="B12" t="str">
            <v>R1 - SRS Valdesia</v>
          </cell>
          <cell r="D12" t="str">
            <v>Centro Primer Nivel</v>
          </cell>
          <cell r="G12" t="str">
            <v>Alquiler</v>
          </cell>
        </row>
        <row r="13">
          <cell r="B13" t="str">
            <v>R2 - SRS Norcentral</v>
          </cell>
          <cell r="D13" t="str">
            <v>Centro Diagnóstico</v>
          </cell>
          <cell r="G13" t="str">
            <v>Reparación</v>
          </cell>
        </row>
        <row r="14">
          <cell r="B14" t="str">
            <v>R3 - SRS Nordeste</v>
          </cell>
          <cell r="D14" t="str">
            <v>Gerencia de Área</v>
          </cell>
          <cell r="G14" t="str">
            <v>Mantenimiento</v>
          </cell>
        </row>
        <row r="15">
          <cell r="B15" t="str">
            <v>R4 - SRS Enriquillo</v>
          </cell>
          <cell r="D15" t="str">
            <v>Hospital</v>
          </cell>
        </row>
        <row r="16">
          <cell r="B16" t="str">
            <v>R5 - SRS Este</v>
          </cell>
          <cell r="D16" t="str">
            <v>SRS</v>
          </cell>
        </row>
        <row r="17">
          <cell r="B17" t="str">
            <v>R6 - SRS El Valle</v>
          </cell>
        </row>
        <row r="18">
          <cell r="B18" t="str">
            <v>R7 - SRS Cibao Occidental</v>
          </cell>
        </row>
        <row r="19">
          <cell r="B19" t="str">
            <v>R8 - SRS Cibao Central</v>
          </cell>
          <cell r="G19" t="str">
            <v>Alquiler de edicficio</v>
          </cell>
        </row>
        <row r="20">
          <cell r="G20" t="str">
            <v>Obras menores en edificaciones</v>
          </cell>
        </row>
        <row r="21">
          <cell r="G21" t="str">
            <v>Edificaciones no residenciales</v>
          </cell>
        </row>
        <row r="22">
          <cell r="G22" t="str">
            <v>Instalaciones eléctricas</v>
          </cell>
        </row>
        <row r="23">
          <cell r="G23" t="str">
            <v>Servicios de pinturas y derivados con fines de higienes y embellecimiento</v>
          </cell>
        </row>
        <row r="24">
          <cell r="G24" t="str">
            <v>Mantenimiento y reparación de obras civiles en instalaciones vacias</v>
          </cell>
        </row>
        <row r="130">
          <cell r="G130" t="str">
            <v>Administrativo</v>
          </cell>
        </row>
        <row r="131">
          <cell r="G131" t="str">
            <v>Asistencial</v>
          </cell>
        </row>
        <row r="132">
          <cell r="G132" t="str">
            <v>Atencion a los Usuarios</v>
          </cell>
        </row>
        <row r="133">
          <cell r="G133" t="str">
            <v>Comunicaciones</v>
          </cell>
        </row>
        <row r="134">
          <cell r="G134" t="str">
            <v>Estratégico</v>
          </cell>
        </row>
        <row r="135">
          <cell r="G135" t="str">
            <v>Financiero</v>
          </cell>
        </row>
        <row r="136">
          <cell r="G136" t="str">
            <v>Gestión Humana</v>
          </cell>
        </row>
        <row r="137">
          <cell r="G137" t="str">
            <v>Monitoreo</v>
          </cell>
        </row>
        <row r="138">
          <cell r="G138" t="str">
            <v>Servicios Diagnósticos</v>
          </cell>
        </row>
        <row r="139">
          <cell r="G139" t="str">
            <v>Sistema de Información</v>
          </cell>
        </row>
        <row r="140">
          <cell r="G140" t="str">
            <v>Tecnología</v>
          </cell>
        </row>
        <row r="141">
          <cell r="G141" t="str">
            <v>URGM</v>
          </cell>
        </row>
        <row r="148">
          <cell r="B148" t="str">
            <v>Informe</v>
          </cell>
        </row>
        <row r="149">
          <cell r="B149" t="str">
            <v>Listado de participación</v>
          </cell>
        </row>
        <row r="150">
          <cell r="B150" t="str">
            <v>Fotos</v>
          </cell>
        </row>
        <row r="151">
          <cell r="B151" t="str">
            <v>Agenda</v>
          </cell>
        </row>
        <row r="152">
          <cell r="B152" t="str">
            <v>Plan</v>
          </cell>
        </row>
        <row r="153">
          <cell r="B153" t="str">
            <v>Protocolo</v>
          </cell>
        </row>
        <row r="154">
          <cell r="B154" t="str">
            <v>Manual</v>
          </cell>
        </row>
        <row r="155">
          <cell r="B155" t="str">
            <v>Resolución</v>
          </cell>
        </row>
        <row r="156">
          <cell r="B156" t="str">
            <v>Boletin</v>
          </cell>
        </row>
        <row r="157">
          <cell r="B157" t="str">
            <v>Reporte</v>
          </cell>
        </row>
        <row r="158">
          <cell r="B158" t="str">
            <v>Minuta</v>
          </cell>
        </row>
        <row r="159">
          <cell r="B159" t="str">
            <v>Hoja de supervisión</v>
          </cell>
        </row>
        <row r="160">
          <cell r="B160" t="str">
            <v>Inventario</v>
          </cell>
        </row>
        <row r="161">
          <cell r="B161" t="str">
            <v>Reglamento</v>
          </cell>
        </row>
        <row r="162">
          <cell r="B162" t="str">
            <v>Memoria</v>
          </cell>
        </row>
        <row r="163">
          <cell r="B163" t="str">
            <v>Encuesta</v>
          </cell>
        </row>
        <row r="164">
          <cell r="B164" t="str">
            <v>Registro Digital</v>
          </cell>
        </row>
        <row r="165">
          <cell r="B165" t="str">
            <v>Base de datos</v>
          </cell>
        </row>
        <row r="166">
          <cell r="B166" t="str">
            <v>Otros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73593-996C-436D-BBD0-560C1A07EC04}">
  <dimension ref="A1:BF619"/>
  <sheetViews>
    <sheetView showGridLines="0" tabSelected="1" topLeftCell="A10" zoomScale="112" zoomScaleNormal="112" workbookViewId="0">
      <pane ySplit="8" topLeftCell="A18" activePane="bottomLeft" state="frozen"/>
      <selection activeCell="A10" sqref="A10"/>
      <selection pane="bottomLeft" activeCell="A226" sqref="A226"/>
    </sheetView>
  </sheetViews>
  <sheetFormatPr defaultColWidth="11.42578125" defaultRowHeight="15.75" x14ac:dyDescent="0.3"/>
  <cols>
    <col min="1" max="1" width="5.5703125" style="110" customWidth="1"/>
    <col min="2" max="2" width="5.28515625" style="110" customWidth="1"/>
    <col min="3" max="4" width="5" style="110" customWidth="1"/>
    <col min="5" max="5" width="5.28515625" style="110" customWidth="1"/>
    <col min="6" max="6" width="57.28515625" style="110" customWidth="1"/>
    <col min="7" max="7" width="15.85546875" style="110" customWidth="1"/>
    <col min="8" max="8" width="14.28515625" style="110" customWidth="1"/>
    <col min="9" max="9" width="14.85546875" style="110" customWidth="1"/>
    <col min="10" max="10" width="15.5703125" style="110" customWidth="1"/>
    <col min="11" max="11" width="11.42578125" style="91"/>
    <col min="12" max="58" width="11.42578125" style="4"/>
    <col min="59" max="16384" width="11.42578125" style="91"/>
  </cols>
  <sheetData>
    <row r="1" spans="1:11" ht="15.75" customHeight="1" x14ac:dyDescent="0.2">
      <c r="A1" s="1">
        <f>+[1]PPNE1!B1</f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x14ac:dyDescent="0.25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 t="s">
        <v>1</v>
      </c>
      <c r="B3" s="9"/>
      <c r="C3" s="9"/>
      <c r="D3" s="9"/>
      <c r="E3" s="9"/>
      <c r="F3" s="9"/>
      <c r="G3" s="9"/>
      <c r="H3" s="9"/>
      <c r="I3" s="9"/>
      <c r="J3" s="9"/>
      <c r="K3" s="10"/>
    </row>
    <row r="4" spans="1:11" ht="15.75" customHeight="1" x14ac:dyDescent="0.2">
      <c r="A4" s="11" t="s">
        <v>2</v>
      </c>
      <c r="B4" s="12"/>
      <c r="C4" s="12"/>
      <c r="D4" s="12"/>
      <c r="E4" s="12"/>
      <c r="F4" s="12"/>
      <c r="G4" s="12"/>
      <c r="H4" s="12"/>
      <c r="I4" s="12"/>
      <c r="J4" s="12"/>
      <c r="K4" s="13"/>
    </row>
    <row r="5" spans="1:11" ht="15.75" customHeight="1" x14ac:dyDescent="0.2">
      <c r="A5" s="11">
        <f>+[1]PPNE1!C5</f>
        <v>2025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15.75" customHeight="1" x14ac:dyDescent="0.2">
      <c r="A6" s="14" t="s">
        <v>3</v>
      </c>
      <c r="B6" s="15"/>
      <c r="C6" s="15"/>
      <c r="D6" s="15"/>
      <c r="E6" s="15"/>
      <c r="F6" s="16" t="str">
        <f>+[1]PPNE1!B6</f>
        <v>Cibao Occidental</v>
      </c>
      <c r="G6" s="16"/>
      <c r="H6" s="16"/>
      <c r="I6" s="16"/>
      <c r="J6" s="16"/>
      <c r="K6" s="17"/>
    </row>
    <row r="7" spans="1:11" ht="15.75" customHeight="1" x14ac:dyDescent="0.2">
      <c r="A7" s="18" t="s">
        <v>4</v>
      </c>
      <c r="B7" s="19"/>
      <c r="C7" s="19"/>
      <c r="D7" s="20"/>
      <c r="E7" s="19"/>
      <c r="F7" s="21" t="str">
        <f>+[1]PPNE1!B7</f>
        <v>Hospital Municipal de Pepillo Salcedo</v>
      </c>
      <c r="G7" s="21"/>
      <c r="H7" s="21"/>
      <c r="I7" s="21"/>
      <c r="J7" s="21"/>
      <c r="K7" s="22"/>
    </row>
    <row r="8" spans="1:11" ht="15.75" customHeight="1" x14ac:dyDescent="0.2">
      <c r="A8" s="23" t="s">
        <v>5</v>
      </c>
      <c r="B8" s="24"/>
      <c r="C8" s="24"/>
      <c r="D8" s="24"/>
      <c r="E8" s="24"/>
      <c r="F8" s="24"/>
      <c r="G8" s="24"/>
      <c r="H8" s="24"/>
      <c r="I8" s="24"/>
      <c r="J8" s="24"/>
      <c r="K8" s="25"/>
    </row>
    <row r="9" spans="1:11" ht="13.5" x14ac:dyDescent="0.25">
      <c r="A9" s="26" t="s">
        <v>6</v>
      </c>
      <c r="B9" s="27"/>
      <c r="C9" s="27"/>
      <c r="D9" s="27"/>
      <c r="E9" s="28"/>
      <c r="F9" s="29"/>
      <c r="G9" s="30">
        <f>+[1]PPNE3!F16</f>
        <v>2500000</v>
      </c>
      <c r="H9" s="31"/>
      <c r="I9" s="31"/>
      <c r="J9" s="31"/>
      <c r="K9" s="32"/>
    </row>
    <row r="10" spans="1:11" ht="13.5" x14ac:dyDescent="0.25">
      <c r="A10" s="26" t="s">
        <v>7</v>
      </c>
      <c r="B10" s="27"/>
      <c r="C10" s="27"/>
      <c r="D10" s="27"/>
      <c r="E10" s="28"/>
      <c r="F10" s="29"/>
      <c r="G10" s="30">
        <f>+[1]PPNE3!F25</f>
        <v>2010000</v>
      </c>
      <c r="H10" s="31"/>
      <c r="I10" s="31"/>
      <c r="J10" s="31"/>
      <c r="K10" s="32"/>
    </row>
    <row r="11" spans="1:11" ht="13.5" x14ac:dyDescent="0.25">
      <c r="A11" s="26" t="s">
        <v>8</v>
      </c>
      <c r="B11" s="27"/>
      <c r="C11" s="27"/>
      <c r="D11" s="27"/>
      <c r="E11" s="28"/>
      <c r="F11" s="29"/>
      <c r="G11" s="30">
        <f>+[1]PPNE3!F15</f>
        <v>39630619.490000002</v>
      </c>
      <c r="H11" s="31"/>
      <c r="I11" s="31"/>
      <c r="J11" s="31"/>
      <c r="K11" s="32"/>
    </row>
    <row r="12" spans="1:11" ht="13.5" x14ac:dyDescent="0.25">
      <c r="A12" s="26" t="s">
        <v>9</v>
      </c>
      <c r="B12" s="27"/>
      <c r="C12" s="27"/>
      <c r="D12" s="27"/>
      <c r="E12" s="28"/>
      <c r="F12" s="29"/>
      <c r="G12" s="30">
        <f>+[1]PPNE3!F9+[1]PPNE3!F17+[1]PPNE3!F21+[1]PPNE3!F22</f>
        <v>1200000</v>
      </c>
      <c r="H12" s="31"/>
      <c r="I12" s="31"/>
      <c r="J12" s="31"/>
      <c r="K12" s="32"/>
    </row>
    <row r="13" spans="1:11" ht="13.5" x14ac:dyDescent="0.25">
      <c r="A13" s="33" t="s">
        <v>10</v>
      </c>
      <c r="B13" s="27"/>
      <c r="C13" s="27"/>
      <c r="D13" s="27"/>
      <c r="E13" s="28"/>
      <c r="F13" s="29"/>
      <c r="G13" s="34">
        <f>+[1]PPNE3!F18</f>
        <v>180000</v>
      </c>
      <c r="H13" s="31"/>
      <c r="I13" s="31"/>
      <c r="J13" s="31"/>
      <c r="K13" s="32"/>
    </row>
    <row r="14" spans="1:11" ht="14.25" thickBot="1" x14ac:dyDescent="0.3">
      <c r="A14" s="35" t="s">
        <v>11</v>
      </c>
      <c r="B14" s="36"/>
      <c r="C14" s="36"/>
      <c r="D14" s="36"/>
      <c r="E14" s="37"/>
      <c r="F14" s="38"/>
      <c r="G14" s="39">
        <f>SUM(G9:G13)</f>
        <v>45520619.490000002</v>
      </c>
      <c r="H14" s="40"/>
      <c r="I14" s="40"/>
      <c r="J14" s="40"/>
      <c r="K14" s="41"/>
    </row>
    <row r="15" spans="1:11" ht="15.75" customHeight="1" thickTop="1" x14ac:dyDescent="0.2">
      <c r="A15" s="42" t="s">
        <v>12</v>
      </c>
      <c r="B15" s="43"/>
      <c r="C15" s="43"/>
      <c r="D15" s="43"/>
      <c r="E15" s="43"/>
      <c r="F15" s="43"/>
      <c r="G15" s="43"/>
      <c r="H15" s="43"/>
      <c r="I15" s="43"/>
      <c r="J15" s="43"/>
      <c r="K15" s="44"/>
    </row>
    <row r="16" spans="1:11" ht="19.5" customHeight="1" x14ac:dyDescent="0.2">
      <c r="A16" s="45" t="s">
        <v>13</v>
      </c>
      <c r="B16" s="45" t="s">
        <v>14</v>
      </c>
      <c r="C16" s="45" t="s">
        <v>15</v>
      </c>
      <c r="D16" s="45" t="s">
        <v>16</v>
      </c>
      <c r="E16" s="45" t="s">
        <v>17</v>
      </c>
      <c r="F16" s="46" t="s">
        <v>18</v>
      </c>
      <c r="G16" s="47" t="s">
        <v>19</v>
      </c>
      <c r="H16" s="47" t="s">
        <v>20</v>
      </c>
      <c r="I16" s="47" t="s">
        <v>21</v>
      </c>
      <c r="J16" s="48" t="s">
        <v>22</v>
      </c>
      <c r="K16" s="48" t="s">
        <v>23</v>
      </c>
    </row>
    <row r="17" spans="1:11" ht="44.25" customHeight="1" x14ac:dyDescent="0.2">
      <c r="A17" s="45"/>
      <c r="B17" s="45"/>
      <c r="C17" s="45"/>
      <c r="D17" s="45"/>
      <c r="E17" s="45"/>
      <c r="F17" s="49"/>
      <c r="G17" s="47"/>
      <c r="H17" s="47"/>
      <c r="I17" s="47"/>
      <c r="J17" s="50"/>
      <c r="K17" s="50"/>
    </row>
    <row r="18" spans="1:11" ht="12.75" x14ac:dyDescent="0.2">
      <c r="A18" s="51">
        <v>2</v>
      </c>
      <c r="B18" s="52"/>
      <c r="C18" s="52"/>
      <c r="D18" s="52"/>
      <c r="E18" s="52"/>
      <c r="F18" s="53" t="s">
        <v>24</v>
      </c>
      <c r="G18" s="54">
        <f>+G19+G67+G170+G254+G270+G323</f>
        <v>3880000</v>
      </c>
      <c r="H18" s="54">
        <f t="shared" ref="H18:I18" si="0">+H19+H67+H170+H254+H270+H323</f>
        <v>2010000</v>
      </c>
      <c r="I18" s="54">
        <f t="shared" si="0"/>
        <v>39630619.489999995</v>
      </c>
      <c r="J18" s="54">
        <f>+J19+J67+J170+J254+J270+J323</f>
        <v>45520619.489999995</v>
      </c>
      <c r="K18" s="54">
        <f t="shared" ref="K18" si="1">+K19+K67+K170+K254+K270+K323</f>
        <v>100.09490204765227</v>
      </c>
    </row>
    <row r="19" spans="1:11" ht="12.75" x14ac:dyDescent="0.2">
      <c r="A19" s="55">
        <v>2</v>
      </c>
      <c r="B19" s="56">
        <v>1</v>
      </c>
      <c r="C19" s="56"/>
      <c r="D19" s="56"/>
      <c r="E19" s="56"/>
      <c r="F19" s="57" t="s">
        <v>25</v>
      </c>
      <c r="G19" s="58">
        <f>+G20+G42+G54+G58</f>
        <v>0</v>
      </c>
      <c r="H19" s="58">
        <f>+H20+H42+H54+H58</f>
        <v>219000</v>
      </c>
      <c r="I19" s="58">
        <f t="shared" ref="I19" si="2">+I20+I42+I54+I58</f>
        <v>39630619.489999995</v>
      </c>
      <c r="J19" s="59">
        <f>+J20+J42+J54+J58</f>
        <v>39849619.489999995</v>
      </c>
      <c r="K19" s="60">
        <f>+K20+K47+K63+K70+K78</f>
        <v>87.636811486635608</v>
      </c>
    </row>
    <row r="20" spans="1:11" ht="12.75" x14ac:dyDescent="0.2">
      <c r="A20" s="61">
        <v>2</v>
      </c>
      <c r="B20" s="62">
        <v>1</v>
      </c>
      <c r="C20" s="62">
        <v>1</v>
      </c>
      <c r="D20" s="62"/>
      <c r="E20" s="62"/>
      <c r="F20" s="63" t="s">
        <v>26</v>
      </c>
      <c r="G20" s="64">
        <f>+G21+G26+G33+G35+G37</f>
        <v>0</v>
      </c>
      <c r="H20" s="64">
        <f t="shared" ref="H20:I20" si="3">+H21+H26+H33+H35+H37</f>
        <v>0</v>
      </c>
      <c r="I20" s="64">
        <f t="shared" si="3"/>
        <v>39630619.489999995</v>
      </c>
      <c r="J20" s="65">
        <f>+J21+J26+J35</f>
        <v>39630619.489999995</v>
      </c>
      <c r="K20" s="66">
        <f>+K21+K28+K36+K38+K40+K45</f>
        <v>87.541909438983353</v>
      </c>
    </row>
    <row r="21" spans="1:11" ht="12.75" x14ac:dyDescent="0.2">
      <c r="A21" s="67">
        <v>2</v>
      </c>
      <c r="B21" s="68">
        <v>1</v>
      </c>
      <c r="C21" s="68">
        <v>1</v>
      </c>
      <c r="D21" s="68">
        <v>1</v>
      </c>
      <c r="E21" s="68"/>
      <c r="F21" s="69" t="s">
        <v>27</v>
      </c>
      <c r="G21" s="70">
        <f>SUM(G22:G25)</f>
        <v>0</v>
      </c>
      <c r="H21" s="70">
        <f>SUM(H22:H25)</f>
        <v>0</v>
      </c>
      <c r="I21" s="70">
        <f>SUM(I22:I25)</f>
        <v>36582110.299999997</v>
      </c>
      <c r="J21" s="70">
        <f>SUM(J22:J25)</f>
        <v>36582110.299999997</v>
      </c>
      <c r="K21" s="71">
        <f>SUM(K22:K25)</f>
        <v>80.363823493299307</v>
      </c>
    </row>
    <row r="22" spans="1:11" ht="12.75" x14ac:dyDescent="0.2">
      <c r="A22" s="72">
        <v>2</v>
      </c>
      <c r="B22" s="73">
        <v>1</v>
      </c>
      <c r="C22" s="73">
        <v>1</v>
      </c>
      <c r="D22" s="73">
        <v>1</v>
      </c>
      <c r="E22" s="73" t="s">
        <v>28</v>
      </c>
      <c r="F22" s="74" t="s">
        <v>29</v>
      </c>
      <c r="G22" s="75"/>
      <c r="H22" s="76"/>
      <c r="I22" s="76">
        <v>25468085.300000001</v>
      </c>
      <c r="J22" s="77">
        <f t="shared" ref="J22:J32" si="4">SUBTOTAL(9,G22:I22)</f>
        <v>25468085.300000001</v>
      </c>
      <c r="K22" s="78">
        <f>IFERROR(J22/$J$18*100,"0.00")</f>
        <v>55.948459369264178</v>
      </c>
    </row>
    <row r="23" spans="1:11" ht="12.75" x14ac:dyDescent="0.2">
      <c r="A23" s="72">
        <v>2</v>
      </c>
      <c r="B23" s="73">
        <v>1</v>
      </c>
      <c r="C23" s="73">
        <v>1</v>
      </c>
      <c r="D23" s="73">
        <v>1</v>
      </c>
      <c r="E23" s="73" t="s">
        <v>30</v>
      </c>
      <c r="F23" s="79" t="s">
        <v>31</v>
      </c>
      <c r="G23" s="75"/>
      <c r="H23" s="76"/>
      <c r="I23" s="76">
        <v>8749640.8800000008</v>
      </c>
      <c r="J23" s="77">
        <f t="shared" si="4"/>
        <v>8749640.8800000008</v>
      </c>
      <c r="K23" s="78">
        <f t="shared" ref="K23:K34" si="5">IFERROR(J23/$J$18*100,"0.00")</f>
        <v>19.221269345690974</v>
      </c>
    </row>
    <row r="24" spans="1:11" ht="12.75" x14ac:dyDescent="0.2">
      <c r="A24" s="72">
        <v>2</v>
      </c>
      <c r="B24" s="73">
        <v>1</v>
      </c>
      <c r="C24" s="73">
        <v>1</v>
      </c>
      <c r="D24" s="73">
        <v>1</v>
      </c>
      <c r="E24" s="73" t="s">
        <v>32</v>
      </c>
      <c r="F24" s="79" t="s">
        <v>33</v>
      </c>
      <c r="G24" s="75"/>
      <c r="H24" s="76"/>
      <c r="I24" s="76">
        <v>2364384.12</v>
      </c>
      <c r="J24" s="77">
        <f t="shared" si="4"/>
        <v>2364384.12</v>
      </c>
      <c r="K24" s="78">
        <f t="shared" si="5"/>
        <v>5.1940947783441525</v>
      </c>
    </row>
    <row r="25" spans="1:11" ht="12.75" x14ac:dyDescent="0.2">
      <c r="A25" s="72">
        <v>2</v>
      </c>
      <c r="B25" s="73">
        <v>1</v>
      </c>
      <c r="C25" s="73">
        <v>1</v>
      </c>
      <c r="D25" s="73">
        <v>1</v>
      </c>
      <c r="E25" s="73" t="s">
        <v>34</v>
      </c>
      <c r="F25" s="79" t="s">
        <v>35</v>
      </c>
      <c r="G25" s="75"/>
      <c r="H25" s="76"/>
      <c r="I25" s="76"/>
      <c r="J25" s="77">
        <f t="shared" si="4"/>
        <v>0</v>
      </c>
      <c r="K25" s="78">
        <f t="shared" si="5"/>
        <v>0</v>
      </c>
    </row>
    <row r="26" spans="1:11" ht="12.75" x14ac:dyDescent="0.2">
      <c r="A26" s="67">
        <v>2</v>
      </c>
      <c r="B26" s="68">
        <v>1</v>
      </c>
      <c r="C26" s="68">
        <v>1</v>
      </c>
      <c r="D26" s="68">
        <v>2</v>
      </c>
      <c r="E26" s="68"/>
      <c r="F26" s="69" t="s">
        <v>36</v>
      </c>
      <c r="G26" s="70">
        <f>SUM(G27:G32)</f>
        <v>0</v>
      </c>
      <c r="H26" s="70">
        <f>SUM(H27:H32)</f>
        <v>0</v>
      </c>
      <c r="I26" s="70">
        <f>SUM(I27:I32)</f>
        <v>0</v>
      </c>
      <c r="J26" s="70">
        <f>SUM(J27:J32)</f>
        <v>0</v>
      </c>
      <c r="K26" s="80">
        <f>SUM(K27:K32)</f>
        <v>0</v>
      </c>
    </row>
    <row r="27" spans="1:11" ht="12.75" x14ac:dyDescent="0.2">
      <c r="A27" s="72">
        <v>2</v>
      </c>
      <c r="B27" s="73">
        <v>1</v>
      </c>
      <c r="C27" s="73">
        <v>1</v>
      </c>
      <c r="D27" s="73">
        <v>2</v>
      </c>
      <c r="E27" s="73" t="s">
        <v>37</v>
      </c>
      <c r="F27" s="79" t="s">
        <v>38</v>
      </c>
      <c r="G27" s="75"/>
      <c r="H27" s="76"/>
      <c r="I27" s="76"/>
      <c r="J27" s="77">
        <f t="shared" si="4"/>
        <v>0</v>
      </c>
      <c r="K27" s="78">
        <f t="shared" si="5"/>
        <v>0</v>
      </c>
    </row>
    <row r="28" spans="1:11" ht="12.75" x14ac:dyDescent="0.2">
      <c r="A28" s="72">
        <v>2</v>
      </c>
      <c r="B28" s="73">
        <v>1</v>
      </c>
      <c r="C28" s="73">
        <v>1</v>
      </c>
      <c r="D28" s="73">
        <v>2</v>
      </c>
      <c r="E28" s="73" t="s">
        <v>32</v>
      </c>
      <c r="F28" s="79" t="s">
        <v>39</v>
      </c>
      <c r="G28" s="75"/>
      <c r="H28" s="75"/>
      <c r="I28" s="75"/>
      <c r="J28" s="77">
        <f t="shared" si="4"/>
        <v>0</v>
      </c>
      <c r="K28" s="78">
        <f t="shared" si="5"/>
        <v>0</v>
      </c>
    </row>
    <row r="29" spans="1:11" ht="12.75" x14ac:dyDescent="0.2">
      <c r="A29" s="72">
        <v>2</v>
      </c>
      <c r="B29" s="73">
        <v>1</v>
      </c>
      <c r="C29" s="73">
        <v>1</v>
      </c>
      <c r="D29" s="73">
        <v>2</v>
      </c>
      <c r="E29" s="73" t="s">
        <v>34</v>
      </c>
      <c r="F29" s="79" t="s">
        <v>40</v>
      </c>
      <c r="G29" s="75"/>
      <c r="H29" s="75"/>
      <c r="I29" s="75"/>
      <c r="J29" s="77">
        <f t="shared" si="4"/>
        <v>0</v>
      </c>
      <c r="K29" s="78">
        <f t="shared" si="5"/>
        <v>0</v>
      </c>
    </row>
    <row r="30" spans="1:11" ht="12.75" x14ac:dyDescent="0.2">
      <c r="A30" s="81">
        <v>2</v>
      </c>
      <c r="B30" s="82">
        <v>1</v>
      </c>
      <c r="C30" s="82">
        <v>1</v>
      </c>
      <c r="D30" s="82">
        <v>2</v>
      </c>
      <c r="E30" s="82" t="s">
        <v>41</v>
      </c>
      <c r="F30" s="83" t="s">
        <v>42</v>
      </c>
      <c r="G30" s="75"/>
      <c r="H30" s="75"/>
      <c r="I30" s="75"/>
      <c r="J30" s="77">
        <f t="shared" si="4"/>
        <v>0</v>
      </c>
      <c r="K30" s="78">
        <f t="shared" si="5"/>
        <v>0</v>
      </c>
    </row>
    <row r="31" spans="1:11" ht="12.75" x14ac:dyDescent="0.2">
      <c r="A31" s="81">
        <v>2</v>
      </c>
      <c r="B31" s="82">
        <v>1</v>
      </c>
      <c r="C31" s="82">
        <v>1</v>
      </c>
      <c r="D31" s="82">
        <v>2</v>
      </c>
      <c r="E31" s="82" t="s">
        <v>43</v>
      </c>
      <c r="F31" s="83" t="s">
        <v>44</v>
      </c>
      <c r="G31" s="75"/>
      <c r="H31" s="75"/>
      <c r="I31" s="75"/>
      <c r="J31" s="77">
        <f t="shared" si="4"/>
        <v>0</v>
      </c>
      <c r="K31" s="78">
        <f t="shared" si="5"/>
        <v>0</v>
      </c>
    </row>
    <row r="32" spans="1:11" ht="12.75" x14ac:dyDescent="0.2">
      <c r="A32" s="81">
        <v>2</v>
      </c>
      <c r="B32" s="82">
        <v>1</v>
      </c>
      <c r="C32" s="82">
        <v>1</v>
      </c>
      <c r="D32" s="82">
        <v>2</v>
      </c>
      <c r="E32" s="82" t="s">
        <v>45</v>
      </c>
      <c r="F32" s="83" t="s">
        <v>46</v>
      </c>
      <c r="G32" s="75"/>
      <c r="H32" s="75"/>
      <c r="I32" s="75"/>
      <c r="J32" s="77">
        <f t="shared" si="4"/>
        <v>0</v>
      </c>
      <c r="K32" s="78">
        <f t="shared" si="5"/>
        <v>0</v>
      </c>
    </row>
    <row r="33" spans="1:11" ht="12.75" x14ac:dyDescent="0.2">
      <c r="A33" s="67">
        <v>2</v>
      </c>
      <c r="B33" s="68">
        <v>1</v>
      </c>
      <c r="C33" s="68">
        <v>1</v>
      </c>
      <c r="D33" s="68">
        <v>3</v>
      </c>
      <c r="E33" s="68"/>
      <c r="F33" s="69" t="s">
        <v>47</v>
      </c>
      <c r="G33" s="70">
        <f>G34</f>
        <v>0</v>
      </c>
      <c r="H33" s="70">
        <f>H34</f>
        <v>0</v>
      </c>
      <c r="I33" s="70">
        <f>I34</f>
        <v>0</v>
      </c>
      <c r="J33" s="70">
        <f>J34</f>
        <v>0</v>
      </c>
      <c r="K33" s="80">
        <f t="shared" ref="K33" si="6">K34</f>
        <v>0</v>
      </c>
    </row>
    <row r="34" spans="1:11" ht="12.75" x14ac:dyDescent="0.2">
      <c r="A34" s="72">
        <v>2</v>
      </c>
      <c r="B34" s="73">
        <v>1</v>
      </c>
      <c r="C34" s="73">
        <v>1</v>
      </c>
      <c r="D34" s="73">
        <v>3</v>
      </c>
      <c r="E34" s="73" t="s">
        <v>28</v>
      </c>
      <c r="F34" s="79" t="s">
        <v>47</v>
      </c>
      <c r="G34" s="75"/>
      <c r="H34" s="76"/>
      <c r="I34" s="76"/>
      <c r="J34" s="77">
        <f t="shared" ref="J34:J41" si="7">SUBTOTAL(9,G34:I34)</f>
        <v>0</v>
      </c>
      <c r="K34" s="78">
        <f t="shared" si="5"/>
        <v>0</v>
      </c>
    </row>
    <row r="35" spans="1:11" ht="12.75" x14ac:dyDescent="0.2">
      <c r="A35" s="67">
        <v>2</v>
      </c>
      <c r="B35" s="68">
        <v>1</v>
      </c>
      <c r="C35" s="68">
        <v>1</v>
      </c>
      <c r="D35" s="68">
        <v>4</v>
      </c>
      <c r="E35" s="68"/>
      <c r="F35" s="69" t="s">
        <v>48</v>
      </c>
      <c r="G35" s="70">
        <f>G36</f>
        <v>0</v>
      </c>
      <c r="H35" s="70">
        <f>H36</f>
        <v>0</v>
      </c>
      <c r="I35" s="70">
        <f>I36</f>
        <v>3048509.19</v>
      </c>
      <c r="J35" s="70">
        <f>J36</f>
        <v>3048509.19</v>
      </c>
      <c r="K35" s="80">
        <f t="shared" ref="K35" si="8">K36</f>
        <v>6.6969852874469309</v>
      </c>
    </row>
    <row r="36" spans="1:11" ht="12.75" x14ac:dyDescent="0.2">
      <c r="A36" s="72">
        <v>2</v>
      </c>
      <c r="B36" s="73">
        <v>1</v>
      </c>
      <c r="C36" s="73">
        <v>1</v>
      </c>
      <c r="D36" s="73">
        <v>4</v>
      </c>
      <c r="E36" s="73" t="s">
        <v>28</v>
      </c>
      <c r="F36" s="79" t="s">
        <v>48</v>
      </c>
      <c r="G36" s="75"/>
      <c r="H36" s="75"/>
      <c r="I36" s="75">
        <v>3048509.19</v>
      </c>
      <c r="J36" s="84">
        <f>SUBTOTAL(9,G36:I36)</f>
        <v>3048509.19</v>
      </c>
      <c r="K36" s="78">
        <f t="shared" ref="K36:K41" si="9">IFERROR(J36/$J$18*100,"0.00")</f>
        <v>6.6969852874469309</v>
      </c>
    </row>
    <row r="37" spans="1:11" ht="12.75" x14ac:dyDescent="0.2">
      <c r="A37" s="67">
        <v>2</v>
      </c>
      <c r="B37" s="68">
        <v>1</v>
      </c>
      <c r="C37" s="68">
        <v>1</v>
      </c>
      <c r="D37" s="68">
        <v>5</v>
      </c>
      <c r="E37" s="68"/>
      <c r="F37" s="69" t="s">
        <v>49</v>
      </c>
      <c r="G37" s="70">
        <f>SUM(G38:G41)</f>
        <v>0</v>
      </c>
      <c r="H37" s="70">
        <f>SUM(H38:H41)</f>
        <v>0</v>
      </c>
      <c r="I37" s="70">
        <f>SUM(I38:I41)</f>
        <v>0</v>
      </c>
      <c r="J37" s="70">
        <f>SUM(J38:J41)</f>
        <v>0</v>
      </c>
      <c r="K37" s="80">
        <f>SUM(K38:K41)</f>
        <v>0</v>
      </c>
    </row>
    <row r="38" spans="1:11" ht="12.75" x14ac:dyDescent="0.2">
      <c r="A38" s="72">
        <v>2</v>
      </c>
      <c r="B38" s="73">
        <v>1</v>
      </c>
      <c r="C38" s="73">
        <v>1</v>
      </c>
      <c r="D38" s="73">
        <v>5</v>
      </c>
      <c r="E38" s="73" t="s">
        <v>28</v>
      </c>
      <c r="F38" s="85" t="s">
        <v>49</v>
      </c>
      <c r="G38" s="75"/>
      <c r="H38" s="75"/>
      <c r="I38" s="75"/>
      <c r="J38" s="84">
        <f t="shared" si="7"/>
        <v>0</v>
      </c>
      <c r="K38" s="78">
        <f t="shared" si="9"/>
        <v>0</v>
      </c>
    </row>
    <row r="39" spans="1:11" ht="12.75" x14ac:dyDescent="0.2">
      <c r="A39" s="72">
        <v>2</v>
      </c>
      <c r="B39" s="73">
        <v>1</v>
      </c>
      <c r="C39" s="73">
        <v>1</v>
      </c>
      <c r="D39" s="73">
        <v>5</v>
      </c>
      <c r="E39" s="73" t="s">
        <v>30</v>
      </c>
      <c r="F39" s="79" t="s">
        <v>50</v>
      </c>
      <c r="G39" s="75"/>
      <c r="H39" s="75"/>
      <c r="I39" s="75"/>
      <c r="J39" s="84">
        <f t="shared" si="7"/>
        <v>0</v>
      </c>
      <c r="K39" s="78">
        <f t="shared" si="9"/>
        <v>0</v>
      </c>
    </row>
    <row r="40" spans="1:11" ht="12.75" x14ac:dyDescent="0.2">
      <c r="A40" s="72">
        <v>2</v>
      </c>
      <c r="B40" s="73">
        <v>1</v>
      </c>
      <c r="C40" s="73">
        <v>1</v>
      </c>
      <c r="D40" s="73">
        <v>5</v>
      </c>
      <c r="E40" s="73" t="s">
        <v>37</v>
      </c>
      <c r="F40" s="79" t="s">
        <v>51</v>
      </c>
      <c r="G40" s="75"/>
      <c r="H40" s="75"/>
      <c r="I40" s="75"/>
      <c r="J40" s="84">
        <f t="shared" si="7"/>
        <v>0</v>
      </c>
      <c r="K40" s="78">
        <f t="shared" si="9"/>
        <v>0</v>
      </c>
    </row>
    <row r="41" spans="1:11" ht="12.75" x14ac:dyDescent="0.2">
      <c r="A41" s="72">
        <v>2</v>
      </c>
      <c r="B41" s="73">
        <v>1</v>
      </c>
      <c r="C41" s="73">
        <v>1</v>
      </c>
      <c r="D41" s="73">
        <v>5</v>
      </c>
      <c r="E41" s="73" t="s">
        <v>52</v>
      </c>
      <c r="F41" s="79" t="s">
        <v>53</v>
      </c>
      <c r="G41" s="75"/>
      <c r="H41" s="75"/>
      <c r="I41" s="75"/>
      <c r="J41" s="84">
        <f t="shared" si="7"/>
        <v>0</v>
      </c>
      <c r="K41" s="78">
        <f t="shared" si="9"/>
        <v>0</v>
      </c>
    </row>
    <row r="42" spans="1:11" ht="12.75" x14ac:dyDescent="0.2">
      <c r="A42" s="61">
        <v>2</v>
      </c>
      <c r="B42" s="62">
        <v>1</v>
      </c>
      <c r="C42" s="62">
        <v>2</v>
      </c>
      <c r="D42" s="62"/>
      <c r="E42" s="62"/>
      <c r="F42" s="63" t="s">
        <v>54</v>
      </c>
      <c r="G42" s="64">
        <f>+G43+G45</f>
        <v>0</v>
      </c>
      <c r="H42" s="64">
        <f>+H43+H45</f>
        <v>219000</v>
      </c>
      <c r="I42" s="64">
        <f>+I43+I45</f>
        <v>0</v>
      </c>
      <c r="J42" s="64">
        <f>+J43+J45</f>
        <v>219000</v>
      </c>
      <c r="K42" s="64">
        <f>+K43+K45</f>
        <v>0.48110065823710962</v>
      </c>
    </row>
    <row r="43" spans="1:11" ht="12.75" x14ac:dyDescent="0.2">
      <c r="A43" s="67">
        <v>2</v>
      </c>
      <c r="B43" s="68">
        <v>1</v>
      </c>
      <c r="C43" s="68">
        <v>2</v>
      </c>
      <c r="D43" s="68">
        <v>1</v>
      </c>
      <c r="E43" s="68"/>
      <c r="F43" s="69" t="s">
        <v>55</v>
      </c>
      <c r="G43" s="70">
        <f>G44</f>
        <v>0</v>
      </c>
      <c r="H43" s="70">
        <f>H44</f>
        <v>0</v>
      </c>
      <c r="I43" s="70">
        <f>I44</f>
        <v>0</v>
      </c>
      <c r="J43" s="70">
        <f>J44</f>
        <v>0</v>
      </c>
      <c r="K43" s="80">
        <f>K44</f>
        <v>0</v>
      </c>
    </row>
    <row r="44" spans="1:11" ht="12.75" x14ac:dyDescent="0.2">
      <c r="A44" s="72">
        <v>2</v>
      </c>
      <c r="B44" s="73">
        <v>1</v>
      </c>
      <c r="C44" s="73">
        <v>2</v>
      </c>
      <c r="D44" s="73">
        <v>1</v>
      </c>
      <c r="E44" s="73" t="s">
        <v>28</v>
      </c>
      <c r="F44" s="79" t="s">
        <v>55</v>
      </c>
      <c r="G44" s="75"/>
      <c r="H44" s="76"/>
      <c r="I44" s="76"/>
      <c r="J44" s="77">
        <f>SUBTOTAL(9,G44:I44)</f>
        <v>0</v>
      </c>
      <c r="K44" s="78">
        <f t="shared" ref="K44" si="10">IFERROR(J44/$J$18*100,"0.00")</f>
        <v>0</v>
      </c>
    </row>
    <row r="45" spans="1:11" ht="12.75" x14ac:dyDescent="0.2">
      <c r="A45" s="67">
        <v>2</v>
      </c>
      <c r="B45" s="68">
        <v>1</v>
      </c>
      <c r="C45" s="68">
        <v>2</v>
      </c>
      <c r="D45" s="68">
        <v>2</v>
      </c>
      <c r="E45" s="68"/>
      <c r="F45" s="69" t="s">
        <v>56</v>
      </c>
      <c r="G45" s="70">
        <f>SUM(G46:G53)</f>
        <v>0</v>
      </c>
      <c r="H45" s="70">
        <f>SUM(H46:H53)</f>
        <v>219000</v>
      </c>
      <c r="I45" s="70">
        <f>SUM(I46:I53)</f>
        <v>0</v>
      </c>
      <c r="J45" s="70">
        <f>SUM(J46:J53)</f>
        <v>219000</v>
      </c>
      <c r="K45" s="80">
        <f>SUM(K46:K53)</f>
        <v>0.48110065823710962</v>
      </c>
    </row>
    <row r="46" spans="1:11" ht="22.5" x14ac:dyDescent="0.2">
      <c r="A46" s="72">
        <v>2</v>
      </c>
      <c r="B46" s="73">
        <v>1</v>
      </c>
      <c r="C46" s="73">
        <v>2</v>
      </c>
      <c r="D46" s="73">
        <v>2</v>
      </c>
      <c r="E46" s="73" t="s">
        <v>37</v>
      </c>
      <c r="F46" s="79" t="s">
        <v>57</v>
      </c>
      <c r="G46" s="75"/>
      <c r="H46" s="75"/>
      <c r="I46" s="75"/>
      <c r="J46" s="84">
        <f>SUBTOTAL(9,G46:I46)</f>
        <v>0</v>
      </c>
      <c r="K46" s="78">
        <f t="shared" ref="K46:K52" si="11">IFERROR(J46/$J$18*100,"0.00")</f>
        <v>0</v>
      </c>
    </row>
    <row r="47" spans="1:11" ht="12.75" x14ac:dyDescent="0.2">
      <c r="A47" s="72">
        <v>2</v>
      </c>
      <c r="B47" s="73">
        <v>1</v>
      </c>
      <c r="C47" s="73">
        <v>2</v>
      </c>
      <c r="D47" s="73">
        <v>2</v>
      </c>
      <c r="E47" s="73" t="s">
        <v>52</v>
      </c>
      <c r="F47" s="79" t="s">
        <v>58</v>
      </c>
      <c r="G47" s="75"/>
      <c r="H47" s="75"/>
      <c r="I47" s="75"/>
      <c r="J47" s="84">
        <f t="shared" ref="J47:J53" si="12">SUBTOTAL(9,G47:I47)</f>
        <v>0</v>
      </c>
      <c r="K47" s="78">
        <f t="shared" si="11"/>
        <v>0</v>
      </c>
    </row>
    <row r="48" spans="1:11" ht="12.75" x14ac:dyDescent="0.2">
      <c r="A48" s="72">
        <v>2</v>
      </c>
      <c r="B48" s="73">
        <v>1</v>
      </c>
      <c r="C48" s="73">
        <v>2</v>
      </c>
      <c r="D48" s="73">
        <v>2</v>
      </c>
      <c r="E48" s="73" t="s">
        <v>32</v>
      </c>
      <c r="F48" s="79" t="s">
        <v>59</v>
      </c>
      <c r="G48" s="75"/>
      <c r="H48" s="75"/>
      <c r="I48" s="75"/>
      <c r="J48" s="84">
        <f t="shared" si="12"/>
        <v>0</v>
      </c>
      <c r="K48" s="78">
        <f t="shared" si="11"/>
        <v>0</v>
      </c>
    </row>
    <row r="49" spans="1:11" ht="12.75" x14ac:dyDescent="0.2">
      <c r="A49" s="72">
        <v>2</v>
      </c>
      <c r="B49" s="73">
        <v>1</v>
      </c>
      <c r="C49" s="73">
        <v>2</v>
      </c>
      <c r="D49" s="73">
        <v>2</v>
      </c>
      <c r="E49" s="73" t="s">
        <v>34</v>
      </c>
      <c r="F49" s="79" t="s">
        <v>60</v>
      </c>
      <c r="G49" s="75"/>
      <c r="H49" s="75">
        <v>219000</v>
      </c>
      <c r="I49" s="75"/>
      <c r="J49" s="84">
        <f t="shared" si="12"/>
        <v>219000</v>
      </c>
      <c r="K49" s="78">
        <f t="shared" si="11"/>
        <v>0.48110065823710962</v>
      </c>
    </row>
    <row r="50" spans="1:11" ht="12.75" x14ac:dyDescent="0.2">
      <c r="A50" s="72">
        <v>2</v>
      </c>
      <c r="B50" s="73">
        <v>1</v>
      </c>
      <c r="C50" s="73">
        <v>2</v>
      </c>
      <c r="D50" s="73">
        <v>2</v>
      </c>
      <c r="E50" s="73" t="s">
        <v>61</v>
      </c>
      <c r="F50" s="79" t="s">
        <v>62</v>
      </c>
      <c r="G50" s="75"/>
      <c r="H50" s="75"/>
      <c r="I50" s="75"/>
      <c r="J50" s="84">
        <f t="shared" si="12"/>
        <v>0</v>
      </c>
      <c r="K50" s="78">
        <f t="shared" si="11"/>
        <v>0</v>
      </c>
    </row>
    <row r="51" spans="1:11" ht="12.75" x14ac:dyDescent="0.2">
      <c r="A51" s="72">
        <v>2</v>
      </c>
      <c r="B51" s="73">
        <v>1</v>
      </c>
      <c r="C51" s="73">
        <v>2</v>
      </c>
      <c r="D51" s="73">
        <v>2</v>
      </c>
      <c r="E51" s="73" t="s">
        <v>41</v>
      </c>
      <c r="F51" s="79" t="s">
        <v>63</v>
      </c>
      <c r="G51" s="75"/>
      <c r="H51" s="75"/>
      <c r="I51" s="75"/>
      <c r="J51" s="84">
        <f t="shared" si="12"/>
        <v>0</v>
      </c>
      <c r="K51" s="78">
        <f t="shared" si="11"/>
        <v>0</v>
      </c>
    </row>
    <row r="52" spans="1:11" ht="12.75" x14ac:dyDescent="0.2">
      <c r="A52" s="72">
        <v>2</v>
      </c>
      <c r="B52" s="73">
        <v>1</v>
      </c>
      <c r="C52" s="73">
        <v>2</v>
      </c>
      <c r="D52" s="73">
        <v>2</v>
      </c>
      <c r="E52" s="73" t="s">
        <v>43</v>
      </c>
      <c r="F52" s="79" t="s">
        <v>64</v>
      </c>
      <c r="G52" s="75"/>
      <c r="H52" s="75"/>
      <c r="I52" s="75"/>
      <c r="J52" s="84">
        <f t="shared" si="12"/>
        <v>0</v>
      </c>
      <c r="K52" s="78">
        <f t="shared" si="11"/>
        <v>0</v>
      </c>
    </row>
    <row r="53" spans="1:11" ht="12.75" x14ac:dyDescent="0.2">
      <c r="A53" s="72">
        <v>2</v>
      </c>
      <c r="B53" s="73">
        <v>1</v>
      </c>
      <c r="C53" s="73">
        <v>2</v>
      </c>
      <c r="D53" s="73">
        <v>2</v>
      </c>
      <c r="E53" s="73" t="s">
        <v>65</v>
      </c>
      <c r="F53" s="79" t="s">
        <v>66</v>
      </c>
      <c r="G53" s="75"/>
      <c r="H53" s="75"/>
      <c r="I53" s="75"/>
      <c r="J53" s="84">
        <f t="shared" si="12"/>
        <v>0</v>
      </c>
      <c r="K53" s="78">
        <f>IFERROR(J53/$J$18*100,"0.00")</f>
        <v>0</v>
      </c>
    </row>
    <row r="54" spans="1:11" ht="12.75" x14ac:dyDescent="0.2">
      <c r="A54" s="61">
        <v>2</v>
      </c>
      <c r="B54" s="62">
        <v>1</v>
      </c>
      <c r="C54" s="62">
        <v>3</v>
      </c>
      <c r="D54" s="62"/>
      <c r="E54" s="62"/>
      <c r="F54" s="63" t="s">
        <v>67</v>
      </c>
      <c r="G54" s="64">
        <f>+G55</f>
        <v>0</v>
      </c>
      <c r="H54" s="64">
        <f>+H55</f>
        <v>0</v>
      </c>
      <c r="I54" s="64">
        <f>+I55</f>
        <v>0</v>
      </c>
      <c r="J54" s="64">
        <f>+J55</f>
        <v>0</v>
      </c>
      <c r="K54" s="64">
        <f t="shared" ref="K54" si="13">+K55</f>
        <v>0</v>
      </c>
    </row>
    <row r="55" spans="1:11" ht="12.75" x14ac:dyDescent="0.2">
      <c r="A55" s="67">
        <v>2</v>
      </c>
      <c r="B55" s="68">
        <v>1</v>
      </c>
      <c r="C55" s="68">
        <v>3</v>
      </c>
      <c r="D55" s="68">
        <v>2</v>
      </c>
      <c r="E55" s="68"/>
      <c r="F55" s="86" t="s">
        <v>68</v>
      </c>
      <c r="G55" s="70">
        <f>SUM(G56:G57)</f>
        <v>0</v>
      </c>
      <c r="H55" s="70">
        <f>SUM(H56:H57)</f>
        <v>0</v>
      </c>
      <c r="I55" s="70">
        <f>SUM(I56:I57)</f>
        <v>0</v>
      </c>
      <c r="J55" s="70">
        <f>SUM(J56:J57)</f>
        <v>0</v>
      </c>
      <c r="K55" s="80">
        <f>SUM(K56:K57)</f>
        <v>0</v>
      </c>
    </row>
    <row r="56" spans="1:11" ht="12.75" x14ac:dyDescent="0.2">
      <c r="A56" s="72">
        <v>2</v>
      </c>
      <c r="B56" s="73">
        <v>1</v>
      </c>
      <c r="C56" s="73">
        <v>3</v>
      </c>
      <c r="D56" s="73">
        <v>2</v>
      </c>
      <c r="E56" s="73" t="s">
        <v>28</v>
      </c>
      <c r="F56" s="79" t="s">
        <v>69</v>
      </c>
      <c r="G56" s="75"/>
      <c r="H56" s="76"/>
      <c r="I56" s="76"/>
      <c r="J56" s="77">
        <f>SUBTOTAL(9,G56:I56)</f>
        <v>0</v>
      </c>
      <c r="K56" s="78">
        <f>IFERROR(J56/$J$18*100,"0.00")</f>
        <v>0</v>
      </c>
    </row>
    <row r="57" spans="1:11" ht="12.75" x14ac:dyDescent="0.2">
      <c r="A57" s="72">
        <v>2</v>
      </c>
      <c r="B57" s="73">
        <v>1</v>
      </c>
      <c r="C57" s="73">
        <v>3</v>
      </c>
      <c r="D57" s="73">
        <v>2</v>
      </c>
      <c r="E57" s="73" t="s">
        <v>30</v>
      </c>
      <c r="F57" s="79" t="s">
        <v>70</v>
      </c>
      <c r="G57" s="75"/>
      <c r="H57" s="76"/>
      <c r="I57" s="76"/>
      <c r="J57" s="77">
        <f t="shared" ref="J57:J60" si="14">SUBTOTAL(9,G57:I57)</f>
        <v>0</v>
      </c>
      <c r="K57" s="78">
        <f>IFERROR(J57/$J$18*100,"0.00")</f>
        <v>0</v>
      </c>
    </row>
    <row r="58" spans="1:11" ht="12.75" x14ac:dyDescent="0.2">
      <c r="A58" s="61">
        <v>2</v>
      </c>
      <c r="B58" s="62">
        <v>1</v>
      </c>
      <c r="C58" s="62">
        <v>5</v>
      </c>
      <c r="D58" s="62"/>
      <c r="E58" s="62"/>
      <c r="F58" s="63" t="s">
        <v>71</v>
      </c>
      <c r="G58" s="64">
        <f>G59+G61+G63+G65</f>
        <v>0</v>
      </c>
      <c r="H58" s="64">
        <f>H59+H61+H63+H65</f>
        <v>0</v>
      </c>
      <c r="I58" s="64">
        <f>I59+I61+I63+I65</f>
        <v>0</v>
      </c>
      <c r="J58" s="64">
        <f>J59+J61+J63+J65</f>
        <v>0</v>
      </c>
      <c r="K58" s="64">
        <f>K59+K61+K63+K65</f>
        <v>0</v>
      </c>
    </row>
    <row r="59" spans="1:11" ht="12.75" x14ac:dyDescent="0.2">
      <c r="A59" s="67">
        <v>2</v>
      </c>
      <c r="B59" s="68">
        <v>1</v>
      </c>
      <c r="C59" s="68">
        <v>5</v>
      </c>
      <c r="D59" s="68">
        <v>1</v>
      </c>
      <c r="E59" s="68"/>
      <c r="F59" s="69" t="s">
        <v>72</v>
      </c>
      <c r="G59" s="70">
        <f>G60</f>
        <v>0</v>
      </c>
      <c r="H59" s="70">
        <f>H60</f>
        <v>0</v>
      </c>
      <c r="I59" s="70">
        <f>I60</f>
        <v>0</v>
      </c>
      <c r="J59" s="70">
        <f>J60</f>
        <v>0</v>
      </c>
      <c r="K59" s="80">
        <f t="shared" ref="K59" si="15">K60</f>
        <v>0</v>
      </c>
    </row>
    <row r="60" spans="1:11" ht="12.75" x14ac:dyDescent="0.2">
      <c r="A60" s="72">
        <v>2</v>
      </c>
      <c r="B60" s="73">
        <v>1</v>
      </c>
      <c r="C60" s="73">
        <v>5</v>
      </c>
      <c r="D60" s="73">
        <v>1</v>
      </c>
      <c r="E60" s="73" t="s">
        <v>28</v>
      </c>
      <c r="F60" s="79" t="s">
        <v>72</v>
      </c>
      <c r="G60" s="75"/>
      <c r="H60" s="76"/>
      <c r="I60" s="76"/>
      <c r="J60" s="77">
        <f t="shared" si="14"/>
        <v>0</v>
      </c>
      <c r="K60" s="78">
        <f>IFERROR(J60/$J$18*100,"0.00")</f>
        <v>0</v>
      </c>
    </row>
    <row r="61" spans="1:11" ht="12.75" x14ac:dyDescent="0.2">
      <c r="A61" s="67">
        <v>2</v>
      </c>
      <c r="B61" s="68">
        <v>1</v>
      </c>
      <c r="C61" s="68">
        <v>5</v>
      </c>
      <c r="D61" s="68">
        <v>2</v>
      </c>
      <c r="E61" s="68"/>
      <c r="F61" s="86" t="s">
        <v>73</v>
      </c>
      <c r="G61" s="70">
        <f>G62</f>
        <v>0</v>
      </c>
      <c r="H61" s="87">
        <f>H62</f>
        <v>0</v>
      </c>
      <c r="I61" s="87">
        <f>I62</f>
        <v>0</v>
      </c>
      <c r="J61" s="87">
        <f>J62</f>
        <v>0</v>
      </c>
      <c r="K61" s="80">
        <f>K62</f>
        <v>0</v>
      </c>
    </row>
    <row r="62" spans="1:11" ht="12.75" x14ac:dyDescent="0.2">
      <c r="A62" s="72">
        <v>2</v>
      </c>
      <c r="B62" s="73">
        <v>1</v>
      </c>
      <c r="C62" s="73">
        <v>5</v>
      </c>
      <c r="D62" s="73">
        <v>2</v>
      </c>
      <c r="E62" s="73" t="s">
        <v>28</v>
      </c>
      <c r="F62" s="79" t="s">
        <v>73</v>
      </c>
      <c r="G62" s="75"/>
      <c r="H62" s="76"/>
      <c r="I62" s="76"/>
      <c r="J62" s="77">
        <f>SUBTOTAL(9,G62:I62)</f>
        <v>0</v>
      </c>
      <c r="K62" s="78">
        <f>IFERROR(J62/$J$18*100,"0.00")</f>
        <v>0</v>
      </c>
    </row>
    <row r="63" spans="1:11" ht="12.75" x14ac:dyDescent="0.2">
      <c r="A63" s="67">
        <v>2</v>
      </c>
      <c r="B63" s="68">
        <v>1</v>
      </c>
      <c r="C63" s="68">
        <v>5</v>
      </c>
      <c r="D63" s="68">
        <v>3</v>
      </c>
      <c r="E63" s="68"/>
      <c r="F63" s="86" t="s">
        <v>74</v>
      </c>
      <c r="G63" s="70">
        <f>G64</f>
        <v>0</v>
      </c>
      <c r="H63" s="70">
        <f>H64</f>
        <v>0</v>
      </c>
      <c r="I63" s="70">
        <f>I64</f>
        <v>0</v>
      </c>
      <c r="J63" s="70">
        <f>J64</f>
        <v>0</v>
      </c>
      <c r="K63" s="80">
        <f t="shared" ref="K63" si="16">K64</f>
        <v>0</v>
      </c>
    </row>
    <row r="64" spans="1:11" ht="12.75" x14ac:dyDescent="0.2">
      <c r="A64" s="72">
        <v>2</v>
      </c>
      <c r="B64" s="73">
        <v>1</v>
      </c>
      <c r="C64" s="73">
        <v>5</v>
      </c>
      <c r="D64" s="73">
        <v>3</v>
      </c>
      <c r="E64" s="73" t="s">
        <v>28</v>
      </c>
      <c r="F64" s="79" t="s">
        <v>74</v>
      </c>
      <c r="G64" s="75"/>
      <c r="H64" s="75"/>
      <c r="I64" s="75"/>
      <c r="J64" s="84">
        <f>SUBTOTAL(9,G64:I64)</f>
        <v>0</v>
      </c>
      <c r="K64" s="88">
        <f>IFERROR(J64/$J$18*100,"0.00")</f>
        <v>0</v>
      </c>
    </row>
    <row r="65" spans="1:11" ht="12.75" x14ac:dyDescent="0.2">
      <c r="A65" s="67">
        <v>2</v>
      </c>
      <c r="B65" s="68">
        <v>1</v>
      </c>
      <c r="C65" s="68">
        <v>5</v>
      </c>
      <c r="D65" s="68">
        <v>4</v>
      </c>
      <c r="E65" s="68"/>
      <c r="F65" s="86" t="s">
        <v>75</v>
      </c>
      <c r="G65" s="70">
        <f>G66</f>
        <v>0</v>
      </c>
      <c r="H65" s="70">
        <f>H66</f>
        <v>0</v>
      </c>
      <c r="I65" s="70">
        <f>I66</f>
        <v>0</v>
      </c>
      <c r="J65" s="70">
        <f>J66</f>
        <v>0</v>
      </c>
      <c r="K65" s="80">
        <f>K66</f>
        <v>0</v>
      </c>
    </row>
    <row r="66" spans="1:11" ht="12.75" x14ac:dyDescent="0.2">
      <c r="A66" s="72">
        <v>2</v>
      </c>
      <c r="B66" s="73">
        <v>1</v>
      </c>
      <c r="C66" s="73">
        <v>5</v>
      </c>
      <c r="D66" s="73">
        <v>4</v>
      </c>
      <c r="E66" s="73" t="s">
        <v>28</v>
      </c>
      <c r="F66" s="79" t="s">
        <v>75</v>
      </c>
      <c r="G66" s="75"/>
      <c r="H66" s="76"/>
      <c r="I66" s="76"/>
      <c r="J66" s="77">
        <f>SUBTOTAL(9,G66:I66)</f>
        <v>0</v>
      </c>
      <c r="K66" s="88">
        <f t="shared" ref="K66:K129" si="17">IFERROR(J66/$J$18*100,"0.00")</f>
        <v>0</v>
      </c>
    </row>
    <row r="67" spans="1:11" ht="12.75" x14ac:dyDescent="0.2">
      <c r="A67" s="55">
        <v>2</v>
      </c>
      <c r="B67" s="56">
        <v>2</v>
      </c>
      <c r="C67" s="56"/>
      <c r="D67" s="56"/>
      <c r="E67" s="56"/>
      <c r="F67" s="57" t="s">
        <v>76</v>
      </c>
      <c r="G67" s="58">
        <f>+G68+G82+G87+G92+G99+G116+G125+G143</f>
        <v>345080</v>
      </c>
      <c r="H67" s="58">
        <f>+H68+H82+H87+H92+H99+H116+H125+H143</f>
        <v>612052</v>
      </c>
      <c r="I67" s="58">
        <f t="shared" ref="I67:K67" si="18">+I68+I82+I87+I92+I99+I116+I125+I143</f>
        <v>0</v>
      </c>
      <c r="J67" s="58">
        <f>+J68+J82+J87+J92+J99+J116+J125+J143</f>
        <v>957132</v>
      </c>
      <c r="K67" s="58">
        <f t="shared" si="18"/>
        <v>2.1026339507753482</v>
      </c>
    </row>
    <row r="68" spans="1:11" ht="12.75" x14ac:dyDescent="0.2">
      <c r="A68" s="61">
        <v>2</v>
      </c>
      <c r="B68" s="62">
        <v>2</v>
      </c>
      <c r="C68" s="62">
        <v>1</v>
      </c>
      <c r="D68" s="62"/>
      <c r="E68" s="62"/>
      <c r="F68" s="63" t="s">
        <v>77</v>
      </c>
      <c r="G68" s="64">
        <f>+G69+G71+G73+G75+G78+G80</f>
        <v>43200</v>
      </c>
      <c r="H68" s="64">
        <f>+H69+H71+H73+H75+H78+H80</f>
        <v>0</v>
      </c>
      <c r="I68" s="64">
        <f>+I69+I71+I73+I75+I78+I80</f>
        <v>0</v>
      </c>
      <c r="J68" s="64">
        <f>+J69+J71+J73+J75+J78+J80</f>
        <v>43200</v>
      </c>
      <c r="K68" s="64">
        <f>+K69+K71+K73+K75+K78+K80</f>
        <v>9.490204765225177E-2</v>
      </c>
    </row>
    <row r="69" spans="1:11" ht="12.75" x14ac:dyDescent="0.2">
      <c r="A69" s="67">
        <v>2</v>
      </c>
      <c r="B69" s="68">
        <v>2</v>
      </c>
      <c r="C69" s="68">
        <v>1</v>
      </c>
      <c r="D69" s="68">
        <v>2</v>
      </c>
      <c r="E69" s="68"/>
      <c r="F69" s="69" t="s">
        <v>78</v>
      </c>
      <c r="G69" s="70">
        <f>G70</f>
        <v>43200</v>
      </c>
      <c r="H69" s="70">
        <f>H70</f>
        <v>0</v>
      </c>
      <c r="I69" s="70">
        <f t="shared" ref="I69" si="19">I70</f>
        <v>0</v>
      </c>
      <c r="J69" s="70">
        <f>J70</f>
        <v>43200</v>
      </c>
      <c r="K69" s="80">
        <f>K70</f>
        <v>9.490204765225177E-2</v>
      </c>
    </row>
    <row r="70" spans="1:11" ht="12.75" x14ac:dyDescent="0.2">
      <c r="A70" s="72">
        <v>2</v>
      </c>
      <c r="B70" s="73">
        <v>2</v>
      </c>
      <c r="C70" s="73">
        <v>1</v>
      </c>
      <c r="D70" s="73">
        <v>2</v>
      </c>
      <c r="E70" s="73" t="s">
        <v>28</v>
      </c>
      <c r="F70" s="79" t="s">
        <v>78</v>
      </c>
      <c r="G70" s="75">
        <v>43200</v>
      </c>
      <c r="H70" s="75"/>
      <c r="I70" s="75"/>
      <c r="J70" s="84">
        <f>SUBTOTAL(9,G70:I70)</f>
        <v>43200</v>
      </c>
      <c r="K70" s="88">
        <f t="shared" si="17"/>
        <v>9.490204765225177E-2</v>
      </c>
    </row>
    <row r="71" spans="1:11" ht="12.75" x14ac:dyDescent="0.2">
      <c r="A71" s="67">
        <v>2</v>
      </c>
      <c r="B71" s="68">
        <v>2</v>
      </c>
      <c r="C71" s="68">
        <v>1</v>
      </c>
      <c r="D71" s="68">
        <v>3</v>
      </c>
      <c r="E71" s="68"/>
      <c r="F71" s="69" t="s">
        <v>79</v>
      </c>
      <c r="G71" s="70">
        <f>G72</f>
        <v>0</v>
      </c>
      <c r="H71" s="70">
        <f t="shared" ref="H71:I71" si="20">H72</f>
        <v>0</v>
      </c>
      <c r="I71" s="70">
        <f t="shared" si="20"/>
        <v>0</v>
      </c>
      <c r="J71" s="70">
        <f>J72</f>
        <v>0</v>
      </c>
      <c r="K71" s="80">
        <f>K72</f>
        <v>0</v>
      </c>
    </row>
    <row r="72" spans="1:11" ht="12.75" x14ac:dyDescent="0.2">
      <c r="A72" s="72">
        <v>2</v>
      </c>
      <c r="B72" s="73">
        <v>2</v>
      </c>
      <c r="C72" s="73">
        <v>1</v>
      </c>
      <c r="D72" s="73">
        <v>3</v>
      </c>
      <c r="E72" s="73" t="s">
        <v>28</v>
      </c>
      <c r="F72" s="79" t="s">
        <v>79</v>
      </c>
      <c r="G72" s="75"/>
      <c r="H72" s="76"/>
      <c r="I72" s="76"/>
      <c r="J72" s="77">
        <f>SUBTOTAL(9,G72:I72)</f>
        <v>0</v>
      </c>
      <c r="K72" s="88">
        <f t="shared" si="17"/>
        <v>0</v>
      </c>
    </row>
    <row r="73" spans="1:11" ht="12.75" x14ac:dyDescent="0.2">
      <c r="A73" s="67">
        <v>2</v>
      </c>
      <c r="B73" s="68">
        <v>2</v>
      </c>
      <c r="C73" s="68">
        <v>1</v>
      </c>
      <c r="D73" s="68">
        <v>5</v>
      </c>
      <c r="E73" s="68"/>
      <c r="F73" s="69" t="s">
        <v>80</v>
      </c>
      <c r="G73" s="70">
        <f>G74</f>
        <v>0</v>
      </c>
      <c r="H73" s="70">
        <f t="shared" ref="H73:I73" si="21">H74</f>
        <v>0</v>
      </c>
      <c r="I73" s="70">
        <f t="shared" si="21"/>
        <v>0</v>
      </c>
      <c r="J73" s="70">
        <f>J74</f>
        <v>0</v>
      </c>
      <c r="K73" s="80">
        <f>K74</f>
        <v>0</v>
      </c>
    </row>
    <row r="74" spans="1:11" ht="12.75" x14ac:dyDescent="0.2">
      <c r="A74" s="72">
        <v>2</v>
      </c>
      <c r="B74" s="73">
        <v>2</v>
      </c>
      <c r="C74" s="73">
        <v>1</v>
      </c>
      <c r="D74" s="73">
        <v>5</v>
      </c>
      <c r="E74" s="73" t="s">
        <v>28</v>
      </c>
      <c r="F74" s="79" t="s">
        <v>80</v>
      </c>
      <c r="G74" s="75"/>
      <c r="H74" s="76"/>
      <c r="I74" s="76"/>
      <c r="J74" s="77">
        <f>SUBTOTAL(9,G74:I74)</f>
        <v>0</v>
      </c>
      <c r="K74" s="88">
        <f t="shared" si="17"/>
        <v>0</v>
      </c>
    </row>
    <row r="75" spans="1:11" ht="12.75" x14ac:dyDescent="0.2">
      <c r="A75" s="67">
        <v>2</v>
      </c>
      <c r="B75" s="68">
        <v>2</v>
      </c>
      <c r="C75" s="68">
        <v>1</v>
      </c>
      <c r="D75" s="68">
        <v>6</v>
      </c>
      <c r="E75" s="68"/>
      <c r="F75" s="69" t="s">
        <v>81</v>
      </c>
      <c r="G75" s="70">
        <f>G76+G77</f>
        <v>0</v>
      </c>
      <c r="H75" s="70">
        <f t="shared" ref="H75:I75" si="22">H76+H77</f>
        <v>0</v>
      </c>
      <c r="I75" s="70">
        <f t="shared" si="22"/>
        <v>0</v>
      </c>
      <c r="J75" s="70">
        <f>J76+J77</f>
        <v>0</v>
      </c>
      <c r="K75" s="80">
        <f>K76+K77</f>
        <v>0</v>
      </c>
    </row>
    <row r="76" spans="1:11" ht="12.75" x14ac:dyDescent="0.2">
      <c r="A76" s="72">
        <v>2</v>
      </c>
      <c r="B76" s="73">
        <v>2</v>
      </c>
      <c r="C76" s="73">
        <v>1</v>
      </c>
      <c r="D76" s="73">
        <v>6</v>
      </c>
      <c r="E76" s="73" t="s">
        <v>28</v>
      </c>
      <c r="F76" s="79" t="s">
        <v>82</v>
      </c>
      <c r="G76" s="75"/>
      <c r="H76" s="76"/>
      <c r="I76" s="76"/>
      <c r="J76" s="77">
        <f>SUBTOTAL(9,G76:I76)</f>
        <v>0</v>
      </c>
      <c r="K76" s="88">
        <f t="shared" si="17"/>
        <v>0</v>
      </c>
    </row>
    <row r="77" spans="1:11" ht="12.75" x14ac:dyDescent="0.2">
      <c r="A77" s="72">
        <v>2</v>
      </c>
      <c r="B77" s="73">
        <v>2</v>
      </c>
      <c r="C77" s="73">
        <v>1</v>
      </c>
      <c r="D77" s="73">
        <v>6</v>
      </c>
      <c r="E77" s="73" t="s">
        <v>30</v>
      </c>
      <c r="F77" s="79" t="s">
        <v>83</v>
      </c>
      <c r="G77" s="75"/>
      <c r="H77" s="76"/>
      <c r="I77" s="76"/>
      <c r="J77" s="77">
        <f>SUBTOTAL(9,G77:I77)</f>
        <v>0</v>
      </c>
      <c r="K77" s="88">
        <f t="shared" si="17"/>
        <v>0</v>
      </c>
    </row>
    <row r="78" spans="1:11" ht="12.75" x14ac:dyDescent="0.2">
      <c r="A78" s="67">
        <v>2</v>
      </c>
      <c r="B78" s="68">
        <v>2</v>
      </c>
      <c r="C78" s="68">
        <v>1</v>
      </c>
      <c r="D78" s="68">
        <v>7</v>
      </c>
      <c r="E78" s="68"/>
      <c r="F78" s="69" t="s">
        <v>84</v>
      </c>
      <c r="G78" s="70">
        <f>G79</f>
        <v>0</v>
      </c>
      <c r="H78" s="70">
        <f t="shared" ref="H78:I78" si="23">H79</f>
        <v>0</v>
      </c>
      <c r="I78" s="70">
        <f t="shared" si="23"/>
        <v>0</v>
      </c>
      <c r="J78" s="70">
        <f>J79</f>
        <v>0</v>
      </c>
      <c r="K78" s="80">
        <f>K79</f>
        <v>0</v>
      </c>
    </row>
    <row r="79" spans="1:11" ht="12.75" x14ac:dyDescent="0.2">
      <c r="A79" s="72">
        <v>2</v>
      </c>
      <c r="B79" s="73">
        <v>2</v>
      </c>
      <c r="C79" s="73">
        <v>1</v>
      </c>
      <c r="D79" s="73">
        <v>7</v>
      </c>
      <c r="E79" s="73" t="s">
        <v>28</v>
      </c>
      <c r="F79" s="79" t="s">
        <v>84</v>
      </c>
      <c r="G79" s="75"/>
      <c r="H79" s="75"/>
      <c r="I79" s="75"/>
      <c r="J79" s="89">
        <f>SUBTOTAL(9,G79:I79)</f>
        <v>0</v>
      </c>
      <c r="K79" s="88">
        <f t="shared" si="17"/>
        <v>0</v>
      </c>
    </row>
    <row r="80" spans="1:11" ht="12.75" x14ac:dyDescent="0.2">
      <c r="A80" s="67">
        <v>2</v>
      </c>
      <c r="B80" s="68">
        <v>2</v>
      </c>
      <c r="C80" s="68">
        <v>1</v>
      </c>
      <c r="D80" s="68">
        <v>8</v>
      </c>
      <c r="E80" s="68"/>
      <c r="F80" s="69" t="s">
        <v>85</v>
      </c>
      <c r="G80" s="70">
        <f>G81</f>
        <v>0</v>
      </c>
      <c r="H80" s="70">
        <f t="shared" ref="H80:I80" si="24">H81</f>
        <v>0</v>
      </c>
      <c r="I80" s="70">
        <f t="shared" si="24"/>
        <v>0</v>
      </c>
      <c r="J80" s="70">
        <f>J81</f>
        <v>0</v>
      </c>
      <c r="K80" s="80">
        <f>K81</f>
        <v>0</v>
      </c>
    </row>
    <row r="81" spans="1:11" ht="12.75" x14ac:dyDescent="0.2">
      <c r="A81" s="72">
        <v>2</v>
      </c>
      <c r="B81" s="73">
        <v>2</v>
      </c>
      <c r="C81" s="73">
        <v>1</v>
      </c>
      <c r="D81" s="73">
        <v>8</v>
      </c>
      <c r="E81" s="73" t="s">
        <v>28</v>
      </c>
      <c r="F81" s="79" t="s">
        <v>85</v>
      </c>
      <c r="G81" s="75"/>
      <c r="H81" s="75"/>
      <c r="I81" s="75"/>
      <c r="J81" s="89">
        <f>SUBTOTAL(9,G81:I81)</f>
        <v>0</v>
      </c>
      <c r="K81" s="88">
        <f>IFERROR(J81/$J$18*100,"0.00")</f>
        <v>0</v>
      </c>
    </row>
    <row r="82" spans="1:11" ht="12.75" x14ac:dyDescent="0.2">
      <c r="A82" s="61">
        <v>2</v>
      </c>
      <c r="B82" s="62">
        <v>2</v>
      </c>
      <c r="C82" s="62">
        <v>2</v>
      </c>
      <c r="D82" s="62"/>
      <c r="E82" s="62"/>
      <c r="F82" s="63" t="s">
        <v>86</v>
      </c>
      <c r="G82" s="64">
        <f>+G83+G85</f>
        <v>46880</v>
      </c>
      <c r="H82" s="64">
        <f>+H83+H85</f>
        <v>18000</v>
      </c>
      <c r="I82" s="64">
        <f t="shared" ref="I82" si="25">+I83+I85</f>
        <v>0</v>
      </c>
      <c r="J82" s="64">
        <f>+J83+J85</f>
        <v>64880</v>
      </c>
      <c r="K82" s="64">
        <f>+K83+K85</f>
        <v>0.14252881601106701</v>
      </c>
    </row>
    <row r="83" spans="1:11" ht="12.75" x14ac:dyDescent="0.2">
      <c r="A83" s="67">
        <v>2</v>
      </c>
      <c r="B83" s="68">
        <v>2</v>
      </c>
      <c r="C83" s="68">
        <v>2</v>
      </c>
      <c r="D83" s="68">
        <v>1</v>
      </c>
      <c r="E83" s="68"/>
      <c r="F83" s="69" t="s">
        <v>87</v>
      </c>
      <c r="G83" s="70">
        <f>G84</f>
        <v>0</v>
      </c>
      <c r="H83" s="70">
        <f t="shared" ref="H83:K83" si="26">H84</f>
        <v>18000</v>
      </c>
      <c r="I83" s="70">
        <f t="shared" si="26"/>
        <v>0</v>
      </c>
      <c r="J83" s="70">
        <f t="shared" si="26"/>
        <v>18000</v>
      </c>
      <c r="K83" s="80">
        <f t="shared" si="26"/>
        <v>3.9542519855104902E-2</v>
      </c>
    </row>
    <row r="84" spans="1:11" ht="12.75" x14ac:dyDescent="0.2">
      <c r="A84" s="72">
        <v>2</v>
      </c>
      <c r="B84" s="73">
        <v>2</v>
      </c>
      <c r="C84" s="73">
        <v>2</v>
      </c>
      <c r="D84" s="73">
        <v>1</v>
      </c>
      <c r="E84" s="73" t="s">
        <v>28</v>
      </c>
      <c r="F84" s="79" t="s">
        <v>87</v>
      </c>
      <c r="G84" s="75"/>
      <c r="H84" s="76">
        <v>18000</v>
      </c>
      <c r="I84" s="76"/>
      <c r="J84" s="77">
        <f>SUBTOTAL(9,G84:I84)</f>
        <v>18000</v>
      </c>
      <c r="K84" s="88">
        <f t="shared" si="17"/>
        <v>3.9542519855104902E-2</v>
      </c>
    </row>
    <row r="85" spans="1:11" ht="12.75" x14ac:dyDescent="0.2">
      <c r="A85" s="67">
        <v>2</v>
      </c>
      <c r="B85" s="68">
        <v>2</v>
      </c>
      <c r="C85" s="68">
        <v>2</v>
      </c>
      <c r="D85" s="68">
        <v>2</v>
      </c>
      <c r="E85" s="68"/>
      <c r="F85" s="69" t="s">
        <v>88</v>
      </c>
      <c r="G85" s="70">
        <f>G86</f>
        <v>46880</v>
      </c>
      <c r="H85" s="70">
        <f t="shared" ref="H85:J85" si="27">H86</f>
        <v>0</v>
      </c>
      <c r="I85" s="70">
        <f>I86</f>
        <v>0</v>
      </c>
      <c r="J85" s="70">
        <f t="shared" si="27"/>
        <v>46880</v>
      </c>
      <c r="K85" s="80">
        <f>K86</f>
        <v>0.10298629615596211</v>
      </c>
    </row>
    <row r="86" spans="1:11" ht="12.75" x14ac:dyDescent="0.2">
      <c r="A86" s="72">
        <v>2</v>
      </c>
      <c r="B86" s="73">
        <v>2</v>
      </c>
      <c r="C86" s="73">
        <v>2</v>
      </c>
      <c r="D86" s="73">
        <v>2</v>
      </c>
      <c r="E86" s="73" t="s">
        <v>28</v>
      </c>
      <c r="F86" s="79" t="s">
        <v>88</v>
      </c>
      <c r="G86" s="75">
        <v>46880</v>
      </c>
      <c r="H86" s="76"/>
      <c r="I86" s="76"/>
      <c r="J86" s="77">
        <f>SUBTOTAL(9,G86:I86)</f>
        <v>46880</v>
      </c>
      <c r="K86" s="88">
        <f t="shared" si="17"/>
        <v>0.10298629615596211</v>
      </c>
    </row>
    <row r="87" spans="1:11" ht="12.75" x14ac:dyDescent="0.2">
      <c r="A87" s="61">
        <v>2</v>
      </c>
      <c r="B87" s="62">
        <v>2</v>
      </c>
      <c r="C87" s="62">
        <v>3</v>
      </c>
      <c r="D87" s="62"/>
      <c r="E87" s="62"/>
      <c r="F87" s="63" t="s">
        <v>89</v>
      </c>
      <c r="G87" s="64">
        <f>+G88+G90</f>
        <v>250000</v>
      </c>
      <c r="H87" s="64">
        <f>+H88+H90</f>
        <v>0</v>
      </c>
      <c r="I87" s="64">
        <f>+I88+I90</f>
        <v>0</v>
      </c>
      <c r="J87" s="64">
        <f>+J88+J90</f>
        <v>250000</v>
      </c>
      <c r="K87" s="64">
        <f t="shared" ref="K87" si="28">+K88+K90</f>
        <v>0.5492016646542347</v>
      </c>
    </row>
    <row r="88" spans="1:11" ht="12.75" x14ac:dyDescent="0.2">
      <c r="A88" s="67">
        <v>2</v>
      </c>
      <c r="B88" s="68">
        <v>2</v>
      </c>
      <c r="C88" s="68">
        <v>3</v>
      </c>
      <c r="D88" s="68">
        <v>1</v>
      </c>
      <c r="E88" s="68"/>
      <c r="F88" s="69" t="s">
        <v>90</v>
      </c>
      <c r="G88" s="70">
        <f>G89</f>
        <v>250000</v>
      </c>
      <c r="H88" s="70">
        <f t="shared" ref="H88:K88" si="29">H89</f>
        <v>0</v>
      </c>
      <c r="I88" s="70">
        <f t="shared" si="29"/>
        <v>0</v>
      </c>
      <c r="J88" s="70">
        <f t="shared" si="29"/>
        <v>250000</v>
      </c>
      <c r="K88" s="80">
        <f t="shared" si="29"/>
        <v>0.5492016646542347</v>
      </c>
    </row>
    <row r="89" spans="1:11" ht="12.75" x14ac:dyDescent="0.2">
      <c r="A89" s="72">
        <v>2</v>
      </c>
      <c r="B89" s="73">
        <v>2</v>
      </c>
      <c r="C89" s="73">
        <v>3</v>
      </c>
      <c r="D89" s="73">
        <v>1</v>
      </c>
      <c r="E89" s="73" t="s">
        <v>28</v>
      </c>
      <c r="F89" s="79" t="s">
        <v>90</v>
      </c>
      <c r="G89" s="75">
        <v>250000</v>
      </c>
      <c r="H89" s="75"/>
      <c r="I89" s="75"/>
      <c r="J89" s="84">
        <f>SUBTOTAL(9,G89:I89)</f>
        <v>250000</v>
      </c>
      <c r="K89" s="88">
        <f t="shared" si="17"/>
        <v>0.5492016646542347</v>
      </c>
    </row>
    <row r="90" spans="1:11" ht="12.75" x14ac:dyDescent="0.2">
      <c r="A90" s="67">
        <v>2</v>
      </c>
      <c r="B90" s="68">
        <v>2</v>
      </c>
      <c r="C90" s="68">
        <v>3</v>
      </c>
      <c r="D90" s="68">
        <v>2</v>
      </c>
      <c r="E90" s="68"/>
      <c r="F90" s="69" t="s">
        <v>91</v>
      </c>
      <c r="G90" s="70">
        <f>G91</f>
        <v>0</v>
      </c>
      <c r="H90" s="70">
        <f t="shared" ref="H90:K90" si="30">H91</f>
        <v>0</v>
      </c>
      <c r="I90" s="70">
        <f t="shared" si="30"/>
        <v>0</v>
      </c>
      <c r="J90" s="70">
        <f t="shared" si="30"/>
        <v>0</v>
      </c>
      <c r="K90" s="80">
        <f t="shared" si="30"/>
        <v>0</v>
      </c>
    </row>
    <row r="91" spans="1:11" ht="12.75" x14ac:dyDescent="0.2">
      <c r="A91" s="72">
        <v>2</v>
      </c>
      <c r="B91" s="73">
        <v>2</v>
      </c>
      <c r="C91" s="73">
        <v>3</v>
      </c>
      <c r="D91" s="73">
        <v>2</v>
      </c>
      <c r="E91" s="73" t="s">
        <v>28</v>
      </c>
      <c r="F91" s="79" t="s">
        <v>91</v>
      </c>
      <c r="G91" s="75"/>
      <c r="H91" s="75"/>
      <c r="I91" s="75"/>
      <c r="J91" s="84">
        <f>SUBTOTAL(9,G91:I91)</f>
        <v>0</v>
      </c>
      <c r="K91" s="88">
        <f t="shared" si="17"/>
        <v>0</v>
      </c>
    </row>
    <row r="92" spans="1:11" ht="12.75" x14ac:dyDescent="0.2">
      <c r="A92" s="61">
        <v>2</v>
      </c>
      <c r="B92" s="62">
        <v>2</v>
      </c>
      <c r="C92" s="62">
        <v>4</v>
      </c>
      <c r="D92" s="62"/>
      <c r="E92" s="62"/>
      <c r="F92" s="63" t="s">
        <v>92</v>
      </c>
      <c r="G92" s="64">
        <f>+G93+G95+G97</f>
        <v>0</v>
      </c>
      <c r="H92" s="64">
        <f>+H93+H95+H97</f>
        <v>132000</v>
      </c>
      <c r="I92" s="64">
        <f>+I93+I95+I97</f>
        <v>0</v>
      </c>
      <c r="J92" s="64">
        <f>+J93+J95+J97</f>
        <v>132000</v>
      </c>
      <c r="K92" s="64">
        <f t="shared" ref="K92" si="31">+K93+K95+K97</f>
        <v>0.28997847893743595</v>
      </c>
    </row>
    <row r="93" spans="1:11" ht="12.75" x14ac:dyDescent="0.2">
      <c r="A93" s="67">
        <v>2</v>
      </c>
      <c r="B93" s="68">
        <v>2</v>
      </c>
      <c r="C93" s="68">
        <v>4</v>
      </c>
      <c r="D93" s="68">
        <v>1</v>
      </c>
      <c r="E93" s="68"/>
      <c r="F93" s="86" t="s">
        <v>93</v>
      </c>
      <c r="G93" s="70">
        <f>G94</f>
        <v>0</v>
      </c>
      <c r="H93" s="70">
        <f t="shared" ref="H93:K93" si="32">H94</f>
        <v>0</v>
      </c>
      <c r="I93" s="70">
        <f t="shared" si="32"/>
        <v>0</v>
      </c>
      <c r="J93" s="70">
        <f t="shared" si="32"/>
        <v>0</v>
      </c>
      <c r="K93" s="80">
        <f t="shared" si="32"/>
        <v>0</v>
      </c>
    </row>
    <row r="94" spans="1:11" ht="12.75" x14ac:dyDescent="0.2">
      <c r="A94" s="72">
        <v>2</v>
      </c>
      <c r="B94" s="73">
        <v>2</v>
      </c>
      <c r="C94" s="73">
        <v>4</v>
      </c>
      <c r="D94" s="73">
        <v>1</v>
      </c>
      <c r="E94" s="73" t="s">
        <v>28</v>
      </c>
      <c r="F94" s="74" t="s">
        <v>93</v>
      </c>
      <c r="G94" s="75"/>
      <c r="H94" s="76"/>
      <c r="I94" s="76"/>
      <c r="J94" s="77">
        <f>SUBTOTAL(9,G94:I94)</f>
        <v>0</v>
      </c>
      <c r="K94" s="88">
        <f t="shared" si="17"/>
        <v>0</v>
      </c>
    </row>
    <row r="95" spans="1:11" ht="12.75" x14ac:dyDescent="0.2">
      <c r="A95" s="67">
        <v>2</v>
      </c>
      <c r="B95" s="68">
        <v>2</v>
      </c>
      <c r="C95" s="68">
        <v>4</v>
      </c>
      <c r="D95" s="68">
        <v>2</v>
      </c>
      <c r="E95" s="68"/>
      <c r="F95" s="86" t="s">
        <v>94</v>
      </c>
      <c r="G95" s="70">
        <f>G96</f>
        <v>0</v>
      </c>
      <c r="H95" s="70">
        <f t="shared" ref="H95:K95" si="33">H96</f>
        <v>132000</v>
      </c>
      <c r="I95" s="70">
        <f t="shared" si="33"/>
        <v>0</v>
      </c>
      <c r="J95" s="70">
        <f t="shared" si="33"/>
        <v>132000</v>
      </c>
      <c r="K95" s="80">
        <f t="shared" si="33"/>
        <v>0.28997847893743595</v>
      </c>
    </row>
    <row r="96" spans="1:11" ht="12.75" x14ac:dyDescent="0.2">
      <c r="A96" s="72">
        <v>2</v>
      </c>
      <c r="B96" s="73">
        <v>2</v>
      </c>
      <c r="C96" s="73">
        <v>4</v>
      </c>
      <c r="D96" s="73">
        <v>2</v>
      </c>
      <c r="E96" s="73" t="s">
        <v>28</v>
      </c>
      <c r="F96" s="79" t="s">
        <v>94</v>
      </c>
      <c r="G96" s="75"/>
      <c r="H96" s="76">
        <v>132000</v>
      </c>
      <c r="I96" s="76"/>
      <c r="J96" s="77">
        <f>SUBTOTAL(9,G96:I96)</f>
        <v>132000</v>
      </c>
      <c r="K96" s="88">
        <f t="shared" si="17"/>
        <v>0.28997847893743595</v>
      </c>
    </row>
    <row r="97" spans="1:11" ht="12.75" x14ac:dyDescent="0.2">
      <c r="A97" s="67">
        <v>2</v>
      </c>
      <c r="B97" s="68">
        <v>2</v>
      </c>
      <c r="C97" s="68">
        <v>4</v>
      </c>
      <c r="D97" s="68">
        <v>4</v>
      </c>
      <c r="E97" s="68"/>
      <c r="F97" s="86" t="s">
        <v>95</v>
      </c>
      <c r="G97" s="70">
        <f>G98</f>
        <v>0</v>
      </c>
      <c r="H97" s="70">
        <f t="shared" ref="H97:K97" si="34">H98</f>
        <v>0</v>
      </c>
      <c r="I97" s="70">
        <f t="shared" si="34"/>
        <v>0</v>
      </c>
      <c r="J97" s="70">
        <f t="shared" si="34"/>
        <v>0</v>
      </c>
      <c r="K97" s="80">
        <f t="shared" si="34"/>
        <v>0</v>
      </c>
    </row>
    <row r="98" spans="1:11" ht="12.75" x14ac:dyDescent="0.2">
      <c r="A98" s="72">
        <v>2</v>
      </c>
      <c r="B98" s="73">
        <v>2</v>
      </c>
      <c r="C98" s="73">
        <v>4</v>
      </c>
      <c r="D98" s="73">
        <v>4</v>
      </c>
      <c r="E98" s="73" t="s">
        <v>28</v>
      </c>
      <c r="F98" s="79" t="s">
        <v>95</v>
      </c>
      <c r="G98" s="75"/>
      <c r="H98" s="76"/>
      <c r="I98" s="76"/>
      <c r="J98" s="77">
        <f>SUBTOTAL(9,G98:I98)</f>
        <v>0</v>
      </c>
      <c r="K98" s="88">
        <f t="shared" si="17"/>
        <v>0</v>
      </c>
    </row>
    <row r="99" spans="1:11" ht="12.75" x14ac:dyDescent="0.2">
      <c r="A99" s="61">
        <v>2</v>
      </c>
      <c r="B99" s="62">
        <v>2</v>
      </c>
      <c r="C99" s="62">
        <v>5</v>
      </c>
      <c r="D99" s="62"/>
      <c r="E99" s="62"/>
      <c r="F99" s="63" t="s">
        <v>96</v>
      </c>
      <c r="G99" s="64">
        <f>+G100+G102+G104+G110+G112+G114</f>
        <v>0</v>
      </c>
      <c r="H99" s="64">
        <f>+H100+H102+H104+H110+H112+H114</f>
        <v>0</v>
      </c>
      <c r="I99" s="64">
        <f>+I100+I102+I104+I110+I112+I114</f>
        <v>0</v>
      </c>
      <c r="J99" s="64">
        <f>+J100+J102+J104+J110+J112+J114</f>
        <v>0</v>
      </c>
      <c r="K99" s="64">
        <f>+K100+K102+K104+K110+K112+K114</f>
        <v>0</v>
      </c>
    </row>
    <row r="100" spans="1:11" ht="12.75" x14ac:dyDescent="0.2">
      <c r="A100" s="67">
        <v>2</v>
      </c>
      <c r="B100" s="68">
        <v>2</v>
      </c>
      <c r="C100" s="68">
        <v>5</v>
      </c>
      <c r="D100" s="68">
        <v>1</v>
      </c>
      <c r="E100" s="68"/>
      <c r="F100" s="86" t="s">
        <v>97</v>
      </c>
      <c r="G100" s="70">
        <f>G101</f>
        <v>0</v>
      </c>
      <c r="H100" s="70">
        <f>H101</f>
        <v>0</v>
      </c>
      <c r="I100" s="70">
        <f>I101</f>
        <v>0</v>
      </c>
      <c r="J100" s="70">
        <f>J101</f>
        <v>0</v>
      </c>
      <c r="K100" s="80">
        <f t="shared" ref="K100" si="35">K101</f>
        <v>0</v>
      </c>
    </row>
    <row r="101" spans="1:11" ht="12.75" x14ac:dyDescent="0.2">
      <c r="A101" s="72">
        <v>2</v>
      </c>
      <c r="B101" s="73">
        <v>2</v>
      </c>
      <c r="C101" s="73">
        <v>5</v>
      </c>
      <c r="D101" s="73">
        <v>1</v>
      </c>
      <c r="E101" s="73" t="s">
        <v>28</v>
      </c>
      <c r="F101" s="79" t="s">
        <v>97</v>
      </c>
      <c r="G101" s="75"/>
      <c r="H101" s="76"/>
      <c r="I101" s="76"/>
      <c r="J101" s="77">
        <f>SUBTOTAL(9,G101:I101)</f>
        <v>0</v>
      </c>
      <c r="K101" s="88">
        <f t="shared" si="17"/>
        <v>0</v>
      </c>
    </row>
    <row r="102" spans="1:11" ht="12.75" x14ac:dyDescent="0.2">
      <c r="A102" s="67">
        <v>2</v>
      </c>
      <c r="B102" s="68">
        <v>2</v>
      </c>
      <c r="C102" s="68">
        <v>5</v>
      </c>
      <c r="D102" s="68">
        <v>2</v>
      </c>
      <c r="E102" s="68"/>
      <c r="F102" s="69" t="s">
        <v>98</v>
      </c>
      <c r="G102" s="70">
        <f>G103</f>
        <v>0</v>
      </c>
      <c r="H102" s="70">
        <f>H103</f>
        <v>0</v>
      </c>
      <c r="I102" s="70">
        <f>I103</f>
        <v>0</v>
      </c>
      <c r="J102" s="70">
        <f>J103</f>
        <v>0</v>
      </c>
      <c r="K102" s="80">
        <f t="shared" ref="K102" si="36">K103</f>
        <v>0</v>
      </c>
    </row>
    <row r="103" spans="1:11" ht="12.75" x14ac:dyDescent="0.2">
      <c r="A103" s="72">
        <v>2</v>
      </c>
      <c r="B103" s="73">
        <v>2</v>
      </c>
      <c r="C103" s="73">
        <v>5</v>
      </c>
      <c r="D103" s="73">
        <v>2</v>
      </c>
      <c r="E103" s="73" t="s">
        <v>28</v>
      </c>
      <c r="F103" s="79" t="s">
        <v>98</v>
      </c>
      <c r="G103" s="75"/>
      <c r="H103" s="76"/>
      <c r="I103" s="76"/>
      <c r="J103" s="77">
        <f>SUBTOTAL(9,G103:I103)</f>
        <v>0</v>
      </c>
      <c r="K103" s="88">
        <f t="shared" si="17"/>
        <v>0</v>
      </c>
    </row>
    <row r="104" spans="1:11" ht="12.75" x14ac:dyDescent="0.2">
      <c r="A104" s="67">
        <v>2</v>
      </c>
      <c r="B104" s="68">
        <v>2</v>
      </c>
      <c r="C104" s="68">
        <v>5</v>
      </c>
      <c r="D104" s="68">
        <v>3</v>
      </c>
      <c r="E104" s="68"/>
      <c r="F104" s="69" t="s">
        <v>99</v>
      </c>
      <c r="G104" s="70">
        <f>SUM(G105:G109)</f>
        <v>0</v>
      </c>
      <c r="H104" s="70">
        <f>SUM(H105:H109)</f>
        <v>0</v>
      </c>
      <c r="I104" s="70">
        <f>SUM(I105:I109)</f>
        <v>0</v>
      </c>
      <c r="J104" s="70">
        <f>SUM(J105:J109)</f>
        <v>0</v>
      </c>
      <c r="K104" s="80">
        <f>SUM(K105:K109)</f>
        <v>0</v>
      </c>
    </row>
    <row r="105" spans="1:11" ht="12.75" x14ac:dyDescent="0.2">
      <c r="A105" s="72">
        <v>2</v>
      </c>
      <c r="B105" s="73">
        <v>2</v>
      </c>
      <c r="C105" s="73">
        <v>5</v>
      </c>
      <c r="D105" s="73">
        <v>3</v>
      </c>
      <c r="E105" s="73" t="s">
        <v>28</v>
      </c>
      <c r="F105" s="79" t="s">
        <v>100</v>
      </c>
      <c r="G105" s="75"/>
      <c r="H105" s="75"/>
      <c r="I105" s="75"/>
      <c r="J105" s="84">
        <f>SUBTOTAL(9,G105:I105)</f>
        <v>0</v>
      </c>
      <c r="K105" s="88">
        <f t="shared" si="17"/>
        <v>0</v>
      </c>
    </row>
    <row r="106" spans="1:11" ht="12.75" x14ac:dyDescent="0.2">
      <c r="A106" s="72">
        <v>2</v>
      </c>
      <c r="B106" s="73">
        <v>2</v>
      </c>
      <c r="C106" s="73">
        <v>5</v>
      </c>
      <c r="D106" s="73">
        <v>3</v>
      </c>
      <c r="E106" s="73" t="s">
        <v>30</v>
      </c>
      <c r="F106" s="79" t="s">
        <v>101</v>
      </c>
      <c r="G106" s="75"/>
      <c r="H106" s="75"/>
      <c r="I106" s="75"/>
      <c r="J106" s="84">
        <f t="shared" ref="J106:J111" si="37">SUBTOTAL(9,G106:I106)</f>
        <v>0</v>
      </c>
      <c r="K106" s="88">
        <f t="shared" si="17"/>
        <v>0</v>
      </c>
    </row>
    <row r="107" spans="1:11" ht="12.75" x14ac:dyDescent="0.2">
      <c r="A107" s="72">
        <v>2</v>
      </c>
      <c r="B107" s="73">
        <v>2</v>
      </c>
      <c r="C107" s="73">
        <v>5</v>
      </c>
      <c r="D107" s="73">
        <v>3</v>
      </c>
      <c r="E107" s="73" t="s">
        <v>37</v>
      </c>
      <c r="F107" s="79" t="s">
        <v>102</v>
      </c>
      <c r="G107" s="75"/>
      <c r="H107" s="75"/>
      <c r="I107" s="75"/>
      <c r="J107" s="84">
        <f t="shared" si="37"/>
        <v>0</v>
      </c>
      <c r="K107" s="88">
        <f t="shared" si="17"/>
        <v>0</v>
      </c>
    </row>
    <row r="108" spans="1:11" ht="12.75" x14ac:dyDescent="0.2">
      <c r="A108" s="72">
        <v>2</v>
      </c>
      <c r="B108" s="73">
        <v>2</v>
      </c>
      <c r="C108" s="73">
        <v>5</v>
      </c>
      <c r="D108" s="73">
        <v>3</v>
      </c>
      <c r="E108" s="73" t="s">
        <v>52</v>
      </c>
      <c r="F108" s="79" t="s">
        <v>103</v>
      </c>
      <c r="G108" s="75"/>
      <c r="H108" s="75"/>
      <c r="I108" s="75"/>
      <c r="J108" s="84">
        <f t="shared" si="37"/>
        <v>0</v>
      </c>
      <c r="K108" s="88">
        <f t="shared" si="17"/>
        <v>0</v>
      </c>
    </row>
    <row r="109" spans="1:11" ht="12.75" x14ac:dyDescent="0.2">
      <c r="A109" s="72">
        <v>2</v>
      </c>
      <c r="B109" s="73">
        <v>2</v>
      </c>
      <c r="C109" s="73">
        <v>5</v>
      </c>
      <c r="D109" s="73">
        <v>3</v>
      </c>
      <c r="E109" s="73" t="s">
        <v>32</v>
      </c>
      <c r="F109" s="79" t="s">
        <v>104</v>
      </c>
      <c r="G109" s="75"/>
      <c r="H109" s="75"/>
      <c r="I109" s="75"/>
      <c r="J109" s="84">
        <f t="shared" si="37"/>
        <v>0</v>
      </c>
      <c r="K109" s="88">
        <f t="shared" si="17"/>
        <v>0</v>
      </c>
    </row>
    <row r="110" spans="1:11" ht="12.75" x14ac:dyDescent="0.2">
      <c r="A110" s="67">
        <v>2</v>
      </c>
      <c r="B110" s="68">
        <v>2</v>
      </c>
      <c r="C110" s="68">
        <v>5</v>
      </c>
      <c r="D110" s="68">
        <v>4</v>
      </c>
      <c r="E110" s="68"/>
      <c r="F110" s="86" t="s">
        <v>105</v>
      </c>
      <c r="G110" s="70">
        <f>G111</f>
        <v>0</v>
      </c>
      <c r="H110" s="70">
        <f>H111</f>
        <v>0</v>
      </c>
      <c r="I110" s="70">
        <f>I111</f>
        <v>0</v>
      </c>
      <c r="J110" s="70">
        <f>J111</f>
        <v>0</v>
      </c>
      <c r="K110" s="80">
        <f t="shared" ref="K110" si="38">K111</f>
        <v>0</v>
      </c>
    </row>
    <row r="111" spans="1:11" ht="12.75" x14ac:dyDescent="0.2">
      <c r="A111" s="72">
        <v>2</v>
      </c>
      <c r="B111" s="73">
        <v>2</v>
      </c>
      <c r="C111" s="73">
        <v>5</v>
      </c>
      <c r="D111" s="73">
        <v>4</v>
      </c>
      <c r="E111" s="73" t="s">
        <v>28</v>
      </c>
      <c r="F111" s="79" t="s">
        <v>105</v>
      </c>
      <c r="G111" s="75"/>
      <c r="H111" s="75"/>
      <c r="I111" s="75"/>
      <c r="J111" s="84">
        <f t="shared" si="37"/>
        <v>0</v>
      </c>
      <c r="K111" s="88">
        <f t="shared" si="17"/>
        <v>0</v>
      </c>
    </row>
    <row r="112" spans="1:11" ht="12.75" x14ac:dyDescent="0.2">
      <c r="A112" s="67">
        <v>2</v>
      </c>
      <c r="B112" s="68">
        <v>2</v>
      </c>
      <c r="C112" s="68">
        <v>5</v>
      </c>
      <c r="D112" s="68">
        <v>8</v>
      </c>
      <c r="E112" s="68"/>
      <c r="F112" s="69" t="s">
        <v>106</v>
      </c>
      <c r="G112" s="70">
        <f>G113</f>
        <v>0</v>
      </c>
      <c r="H112" s="87">
        <f>H113</f>
        <v>0</v>
      </c>
      <c r="I112" s="87">
        <f>I113</f>
        <v>0</v>
      </c>
      <c r="J112" s="87">
        <f>J113</f>
        <v>0</v>
      </c>
      <c r="K112" s="88">
        <f t="shared" si="17"/>
        <v>0</v>
      </c>
    </row>
    <row r="113" spans="1:11" ht="12.75" x14ac:dyDescent="0.2">
      <c r="A113" s="72">
        <v>2</v>
      </c>
      <c r="B113" s="73">
        <v>2</v>
      </c>
      <c r="C113" s="73">
        <v>5</v>
      </c>
      <c r="D113" s="73">
        <v>8</v>
      </c>
      <c r="E113" s="73" t="s">
        <v>28</v>
      </c>
      <c r="F113" s="79" t="s">
        <v>106</v>
      </c>
      <c r="G113" s="75"/>
      <c r="H113" s="76"/>
      <c r="I113" s="76"/>
      <c r="J113" s="77">
        <f>SUBTOTAL(9,G113:I113)</f>
        <v>0</v>
      </c>
      <c r="K113" s="88">
        <f t="shared" si="17"/>
        <v>0</v>
      </c>
    </row>
    <row r="114" spans="1:11" ht="12.75" x14ac:dyDescent="0.2">
      <c r="A114" s="67">
        <v>2</v>
      </c>
      <c r="B114" s="68">
        <v>2</v>
      </c>
      <c r="C114" s="68">
        <v>5</v>
      </c>
      <c r="D114" s="68">
        <v>9</v>
      </c>
      <c r="E114" s="68"/>
      <c r="F114" s="69" t="s">
        <v>107</v>
      </c>
      <c r="G114" s="90">
        <f>+G115</f>
        <v>0</v>
      </c>
      <c r="H114" s="90">
        <f>+H115</f>
        <v>0</v>
      </c>
      <c r="I114" s="90">
        <f>+I115</f>
        <v>0</v>
      </c>
      <c r="J114" s="90">
        <f>+J115</f>
        <v>0</v>
      </c>
      <c r="K114" s="80">
        <f>+K115</f>
        <v>0</v>
      </c>
    </row>
    <row r="115" spans="1:11" ht="12.75" x14ac:dyDescent="0.2">
      <c r="A115" s="72">
        <v>2</v>
      </c>
      <c r="B115" s="73">
        <v>2</v>
      </c>
      <c r="C115" s="73">
        <v>5</v>
      </c>
      <c r="D115" s="73">
        <v>9</v>
      </c>
      <c r="E115" s="73" t="s">
        <v>28</v>
      </c>
      <c r="F115" s="79" t="s">
        <v>108</v>
      </c>
      <c r="G115" s="75"/>
      <c r="H115" s="76"/>
      <c r="I115" s="76"/>
      <c r="J115" s="77">
        <f>SUBTOTAL(9,G115:I115)</f>
        <v>0</v>
      </c>
      <c r="K115" s="88">
        <f t="shared" si="17"/>
        <v>0</v>
      </c>
    </row>
    <row r="116" spans="1:11" ht="12.75" x14ac:dyDescent="0.2">
      <c r="A116" s="61">
        <v>2</v>
      </c>
      <c r="B116" s="62">
        <v>2</v>
      </c>
      <c r="C116" s="62">
        <v>6</v>
      </c>
      <c r="D116" s="62"/>
      <c r="E116" s="62"/>
      <c r="F116" s="63" t="s">
        <v>109</v>
      </c>
      <c r="G116" s="64">
        <f>+G117+G119+G121+G123</f>
        <v>0</v>
      </c>
      <c r="H116" s="65">
        <f>+H117+H119+H121+H123</f>
        <v>0</v>
      </c>
      <c r="I116" s="65">
        <f>+I117+I119+I121+I123</f>
        <v>0</v>
      </c>
      <c r="J116" s="65">
        <f>+J117+J119+J121+J123</f>
        <v>0</v>
      </c>
      <c r="K116" s="65">
        <f>+K117+K119+K121+K123</f>
        <v>0</v>
      </c>
    </row>
    <row r="117" spans="1:11" ht="12.75" x14ac:dyDescent="0.2">
      <c r="A117" s="67">
        <v>2</v>
      </c>
      <c r="B117" s="68">
        <v>2</v>
      </c>
      <c r="C117" s="68">
        <v>6</v>
      </c>
      <c r="D117" s="68">
        <v>1</v>
      </c>
      <c r="E117" s="68"/>
      <c r="F117" s="86" t="s">
        <v>110</v>
      </c>
      <c r="G117" s="70">
        <f>G118</f>
        <v>0</v>
      </c>
      <c r="H117" s="70">
        <f t="shared" ref="H117:J117" si="39">H118</f>
        <v>0</v>
      </c>
      <c r="I117" s="70">
        <f t="shared" si="39"/>
        <v>0</v>
      </c>
      <c r="J117" s="70">
        <f t="shared" si="39"/>
        <v>0</v>
      </c>
      <c r="K117" s="80">
        <f>K118</f>
        <v>0</v>
      </c>
    </row>
    <row r="118" spans="1:11" ht="12.75" x14ac:dyDescent="0.2">
      <c r="A118" s="72">
        <v>2</v>
      </c>
      <c r="B118" s="73">
        <v>2</v>
      </c>
      <c r="C118" s="73">
        <v>6</v>
      </c>
      <c r="D118" s="73">
        <v>1</v>
      </c>
      <c r="E118" s="73" t="s">
        <v>28</v>
      </c>
      <c r="F118" s="79" t="s">
        <v>110</v>
      </c>
      <c r="G118" s="75"/>
      <c r="H118" s="76"/>
      <c r="I118" s="76"/>
      <c r="J118" s="77">
        <f>SUBTOTAL(9,G118:I118)</f>
        <v>0</v>
      </c>
      <c r="K118" s="88">
        <f t="shared" si="17"/>
        <v>0</v>
      </c>
    </row>
    <row r="119" spans="1:11" ht="12.75" x14ac:dyDescent="0.2">
      <c r="A119" s="67">
        <v>2</v>
      </c>
      <c r="B119" s="68">
        <v>2</v>
      </c>
      <c r="C119" s="68">
        <v>6</v>
      </c>
      <c r="D119" s="68">
        <v>2</v>
      </c>
      <c r="E119" s="68"/>
      <c r="F119" s="86" t="s">
        <v>111</v>
      </c>
      <c r="G119" s="70">
        <f>G120</f>
        <v>0</v>
      </c>
      <c r="H119" s="70">
        <f t="shared" ref="H119:K119" si="40">H120</f>
        <v>0</v>
      </c>
      <c r="I119" s="70">
        <f t="shared" si="40"/>
        <v>0</v>
      </c>
      <c r="J119" s="70">
        <f t="shared" si="40"/>
        <v>0</v>
      </c>
      <c r="K119" s="80">
        <f t="shared" si="40"/>
        <v>0</v>
      </c>
    </row>
    <row r="120" spans="1:11" ht="12.75" x14ac:dyDescent="0.2">
      <c r="A120" s="72">
        <v>2</v>
      </c>
      <c r="B120" s="73">
        <v>2</v>
      </c>
      <c r="C120" s="73">
        <v>6</v>
      </c>
      <c r="D120" s="73">
        <v>2</v>
      </c>
      <c r="E120" s="73" t="s">
        <v>28</v>
      </c>
      <c r="F120" s="79" t="s">
        <v>111</v>
      </c>
      <c r="G120" s="75"/>
      <c r="H120" s="76"/>
      <c r="I120" s="76"/>
      <c r="J120" s="77">
        <f>SUBTOTAL(9,G120:I120)</f>
        <v>0</v>
      </c>
      <c r="K120" s="88">
        <f t="shared" si="17"/>
        <v>0</v>
      </c>
    </row>
    <row r="121" spans="1:11" ht="12.75" x14ac:dyDescent="0.2">
      <c r="A121" s="67">
        <v>2</v>
      </c>
      <c r="B121" s="68">
        <v>2</v>
      </c>
      <c r="C121" s="68">
        <v>6</v>
      </c>
      <c r="D121" s="68">
        <v>3</v>
      </c>
      <c r="E121" s="68"/>
      <c r="F121" s="86" t="s">
        <v>112</v>
      </c>
      <c r="G121" s="70">
        <f>G122</f>
        <v>0</v>
      </c>
      <c r="H121" s="70">
        <f t="shared" ref="H121:K121" si="41">H122</f>
        <v>0</v>
      </c>
      <c r="I121" s="70">
        <f t="shared" si="41"/>
        <v>0</v>
      </c>
      <c r="J121" s="70">
        <f t="shared" si="41"/>
        <v>0</v>
      </c>
      <c r="K121" s="80">
        <f t="shared" si="41"/>
        <v>0</v>
      </c>
    </row>
    <row r="122" spans="1:11" ht="12.75" x14ac:dyDescent="0.2">
      <c r="A122" s="72">
        <v>2</v>
      </c>
      <c r="B122" s="73">
        <v>2</v>
      </c>
      <c r="C122" s="73">
        <v>6</v>
      </c>
      <c r="D122" s="73">
        <v>3</v>
      </c>
      <c r="E122" s="73" t="s">
        <v>28</v>
      </c>
      <c r="F122" s="79" t="s">
        <v>112</v>
      </c>
      <c r="G122" s="75"/>
      <c r="H122" s="76"/>
      <c r="I122" s="76"/>
      <c r="J122" s="77">
        <f>SUBTOTAL(9,G122:I122)</f>
        <v>0</v>
      </c>
      <c r="K122" s="88">
        <f t="shared" si="17"/>
        <v>0</v>
      </c>
    </row>
    <row r="123" spans="1:11" ht="12.75" x14ac:dyDescent="0.2">
      <c r="A123" s="67">
        <v>2</v>
      </c>
      <c r="B123" s="68">
        <v>2</v>
      </c>
      <c r="C123" s="68">
        <v>6</v>
      </c>
      <c r="D123" s="68">
        <v>9</v>
      </c>
      <c r="E123" s="68"/>
      <c r="F123" s="69" t="s">
        <v>113</v>
      </c>
      <c r="G123" s="90">
        <f>+G124</f>
        <v>0</v>
      </c>
      <c r="H123" s="90">
        <f t="shared" ref="H123:K123" si="42">+H124</f>
        <v>0</v>
      </c>
      <c r="I123" s="90">
        <f t="shared" si="42"/>
        <v>0</v>
      </c>
      <c r="J123" s="90">
        <f t="shared" si="42"/>
        <v>0</v>
      </c>
      <c r="K123" s="80">
        <f t="shared" si="42"/>
        <v>0</v>
      </c>
    </row>
    <row r="124" spans="1:11" ht="12.75" x14ac:dyDescent="0.2">
      <c r="A124" s="72">
        <v>2</v>
      </c>
      <c r="B124" s="73">
        <v>2</v>
      </c>
      <c r="C124" s="73">
        <v>6</v>
      </c>
      <c r="D124" s="73">
        <v>9</v>
      </c>
      <c r="E124" s="73" t="s">
        <v>28</v>
      </c>
      <c r="F124" s="79" t="s">
        <v>113</v>
      </c>
      <c r="G124" s="75"/>
      <c r="H124" s="76"/>
      <c r="I124" s="76"/>
      <c r="J124" s="77">
        <f>SUBTOTAL(9,G124:I124)</f>
        <v>0</v>
      </c>
      <c r="K124" s="88">
        <f t="shared" si="17"/>
        <v>0</v>
      </c>
    </row>
    <row r="125" spans="1:11" ht="12.75" x14ac:dyDescent="0.2">
      <c r="A125" s="61">
        <v>2</v>
      </c>
      <c r="B125" s="62">
        <v>2</v>
      </c>
      <c r="C125" s="62">
        <v>7</v>
      </c>
      <c r="D125" s="62"/>
      <c r="E125" s="62"/>
      <c r="F125" s="63" t="s">
        <v>114</v>
      </c>
      <c r="G125" s="64">
        <f>+G126+G131+G141</f>
        <v>0</v>
      </c>
      <c r="H125" s="64">
        <f>+H126+H131+H141</f>
        <v>261052</v>
      </c>
      <c r="I125" s="64">
        <f>+I126+I131+I141</f>
        <v>0</v>
      </c>
      <c r="J125" s="64">
        <f>+J126+J131+J141</f>
        <v>261052</v>
      </c>
      <c r="K125" s="64">
        <f t="shared" ref="K125" si="43">+K126+K131+K141</f>
        <v>0.57348077184526924</v>
      </c>
    </row>
    <row r="126" spans="1:11" ht="12.75" x14ac:dyDescent="0.2">
      <c r="A126" s="67">
        <v>2</v>
      </c>
      <c r="B126" s="68">
        <v>2</v>
      </c>
      <c r="C126" s="68">
        <v>7</v>
      </c>
      <c r="D126" s="68">
        <v>1</v>
      </c>
      <c r="E126" s="68"/>
      <c r="F126" s="69" t="s">
        <v>115</v>
      </c>
      <c r="G126" s="70">
        <f>SUM(G127:G130)</f>
        <v>0</v>
      </c>
      <c r="H126" s="70">
        <f t="shared" ref="H126:I126" si="44">SUM(H127:H130)</f>
        <v>185000</v>
      </c>
      <c r="I126" s="70">
        <f t="shared" si="44"/>
        <v>0</v>
      </c>
      <c r="J126" s="70">
        <f>SUM(J127:J130)</f>
        <v>185000</v>
      </c>
      <c r="K126" s="80">
        <f>SUM(K127:K130)</f>
        <v>0.40640923184413374</v>
      </c>
    </row>
    <row r="127" spans="1:11" ht="12.75" x14ac:dyDescent="0.2">
      <c r="A127" s="72">
        <v>2</v>
      </c>
      <c r="B127" s="73">
        <v>2</v>
      </c>
      <c r="C127" s="73">
        <v>7</v>
      </c>
      <c r="D127" s="73">
        <v>1</v>
      </c>
      <c r="E127" s="73" t="s">
        <v>28</v>
      </c>
      <c r="F127" s="79" t="s">
        <v>116</v>
      </c>
      <c r="G127" s="75"/>
      <c r="H127" s="75"/>
      <c r="I127" s="75"/>
      <c r="J127" s="77">
        <f>SUBTOTAL(9,G127:I127)</f>
        <v>0</v>
      </c>
      <c r="K127" s="88">
        <f t="shared" si="17"/>
        <v>0</v>
      </c>
    </row>
    <row r="128" spans="1:11" ht="12.75" x14ac:dyDescent="0.2">
      <c r="A128" s="72">
        <v>2</v>
      </c>
      <c r="B128" s="73">
        <v>2</v>
      </c>
      <c r="C128" s="73">
        <v>7</v>
      </c>
      <c r="D128" s="73">
        <v>1</v>
      </c>
      <c r="E128" s="73" t="s">
        <v>34</v>
      </c>
      <c r="F128" s="79" t="s">
        <v>117</v>
      </c>
      <c r="G128" s="75"/>
      <c r="H128" s="75">
        <v>185000</v>
      </c>
      <c r="I128" s="75"/>
      <c r="J128" s="77">
        <f>SUBTOTAL(9,G128:I128)</f>
        <v>185000</v>
      </c>
      <c r="K128" s="88">
        <f t="shared" si="17"/>
        <v>0.40640923184413374</v>
      </c>
    </row>
    <row r="129" spans="1:58" ht="12.75" x14ac:dyDescent="0.2">
      <c r="A129" s="72">
        <v>2</v>
      </c>
      <c r="B129" s="73">
        <v>2</v>
      </c>
      <c r="C129" s="73">
        <v>7</v>
      </c>
      <c r="D129" s="73">
        <v>1</v>
      </c>
      <c r="E129" s="73" t="s">
        <v>61</v>
      </c>
      <c r="F129" s="79" t="s">
        <v>118</v>
      </c>
      <c r="G129" s="75"/>
      <c r="H129" s="75"/>
      <c r="I129" s="75"/>
      <c r="J129" s="77">
        <f>SUBTOTAL(9,G129:I129)</f>
        <v>0</v>
      </c>
      <c r="K129" s="88">
        <f t="shared" si="17"/>
        <v>0</v>
      </c>
    </row>
    <row r="130" spans="1:58" s="94" customFormat="1" ht="22.5" x14ac:dyDescent="0.2">
      <c r="A130" s="72">
        <v>2</v>
      </c>
      <c r="B130" s="73">
        <v>2</v>
      </c>
      <c r="C130" s="73">
        <v>7</v>
      </c>
      <c r="D130" s="73">
        <v>1</v>
      </c>
      <c r="E130" s="73" t="s">
        <v>119</v>
      </c>
      <c r="F130" s="79" t="s">
        <v>120</v>
      </c>
      <c r="G130" s="75"/>
      <c r="H130" s="75"/>
      <c r="I130" s="75"/>
      <c r="J130" s="84">
        <f>SUBTOTAL(9,G130:I130)</f>
        <v>0</v>
      </c>
      <c r="K130" s="92">
        <f t="shared" ref="K130:K193" si="45">IFERROR(J130/$J$18*100,"0.00")</f>
        <v>0</v>
      </c>
      <c r="L130" s="93"/>
      <c r="M130" s="93"/>
      <c r="N130" s="93"/>
      <c r="O130" s="93"/>
      <c r="P130" s="93"/>
      <c r="Q130" s="93"/>
      <c r="R130" s="93"/>
      <c r="S130" s="93"/>
      <c r="T130" s="93"/>
      <c r="U130" s="93"/>
      <c r="V130" s="93"/>
      <c r="W130" s="93"/>
      <c r="X130" s="93"/>
      <c r="Y130" s="93"/>
      <c r="Z130" s="93"/>
      <c r="AA130" s="93"/>
      <c r="AB130" s="93"/>
      <c r="AC130" s="93"/>
      <c r="AD130" s="93"/>
      <c r="AE130" s="93"/>
      <c r="AF130" s="93"/>
      <c r="AG130" s="93"/>
      <c r="AH130" s="93"/>
      <c r="AI130" s="93"/>
      <c r="AJ130" s="93"/>
      <c r="AK130" s="93"/>
      <c r="AL130" s="93"/>
      <c r="AM130" s="93"/>
      <c r="AN130" s="93"/>
      <c r="AO130" s="93"/>
      <c r="AP130" s="93"/>
      <c r="AQ130" s="93"/>
      <c r="AR130" s="93"/>
      <c r="AS130" s="93"/>
      <c r="AT130" s="93"/>
      <c r="AU130" s="93"/>
      <c r="AV130" s="93"/>
      <c r="AW130" s="93"/>
      <c r="AX130" s="93"/>
      <c r="AY130" s="93"/>
      <c r="AZ130" s="93"/>
      <c r="BA130" s="93"/>
      <c r="BB130" s="93"/>
      <c r="BC130" s="93"/>
      <c r="BD130" s="93"/>
      <c r="BE130" s="93"/>
      <c r="BF130" s="93"/>
    </row>
    <row r="131" spans="1:58" ht="12.75" x14ac:dyDescent="0.2">
      <c r="A131" s="67">
        <v>2</v>
      </c>
      <c r="B131" s="68">
        <v>2</v>
      </c>
      <c r="C131" s="68">
        <v>7</v>
      </c>
      <c r="D131" s="68">
        <v>2</v>
      </c>
      <c r="E131" s="68"/>
      <c r="F131" s="86" t="s">
        <v>121</v>
      </c>
      <c r="G131" s="70">
        <f>SUM(G132:G140)</f>
        <v>0</v>
      </c>
      <c r="H131" s="70">
        <f>SUM(H132:H140)</f>
        <v>76052</v>
      </c>
      <c r="I131" s="70">
        <f>SUM(I132:I140)</f>
        <v>0</v>
      </c>
      <c r="J131" s="70">
        <f>SUM(J132:J140)</f>
        <v>76052</v>
      </c>
      <c r="K131" s="80">
        <f>SUM(K132:K140)</f>
        <v>0.16707154000113544</v>
      </c>
    </row>
    <row r="132" spans="1:58" ht="12.75" x14ac:dyDescent="0.2">
      <c r="A132" s="72">
        <v>2</v>
      </c>
      <c r="B132" s="73">
        <v>2</v>
      </c>
      <c r="C132" s="73">
        <v>7</v>
      </c>
      <c r="D132" s="73">
        <v>2</v>
      </c>
      <c r="E132" s="73" t="s">
        <v>28</v>
      </c>
      <c r="F132" s="79" t="s">
        <v>122</v>
      </c>
      <c r="G132" s="75"/>
      <c r="H132" s="75"/>
      <c r="I132" s="75"/>
      <c r="J132" s="77">
        <f>SUBTOTAL(9,G132:I132)</f>
        <v>0</v>
      </c>
      <c r="K132" s="88">
        <f>IFERROR(J132/$J$18*100,"0.00")</f>
        <v>0</v>
      </c>
    </row>
    <row r="133" spans="1:58" ht="12.75" x14ac:dyDescent="0.2">
      <c r="A133" s="72">
        <v>2</v>
      </c>
      <c r="B133" s="73">
        <v>2</v>
      </c>
      <c r="C133" s="73">
        <v>7</v>
      </c>
      <c r="D133" s="73">
        <v>2</v>
      </c>
      <c r="E133" s="73" t="s">
        <v>30</v>
      </c>
      <c r="F133" s="79" t="s">
        <v>123</v>
      </c>
      <c r="G133" s="75"/>
      <c r="H133" s="75"/>
      <c r="I133" s="75"/>
      <c r="J133" s="77">
        <f>SUBTOTAL(9,G133:I133)</f>
        <v>0</v>
      </c>
      <c r="K133" s="88">
        <f t="shared" si="45"/>
        <v>0</v>
      </c>
    </row>
    <row r="134" spans="1:58" ht="16.5" customHeight="1" x14ac:dyDescent="0.2">
      <c r="A134" s="72">
        <v>2</v>
      </c>
      <c r="B134" s="73">
        <v>2</v>
      </c>
      <c r="C134" s="73">
        <v>7</v>
      </c>
      <c r="D134" s="73">
        <v>2</v>
      </c>
      <c r="E134" s="73" t="s">
        <v>37</v>
      </c>
      <c r="F134" s="79" t="s">
        <v>124</v>
      </c>
      <c r="G134" s="75"/>
      <c r="H134" s="75"/>
      <c r="I134" s="75"/>
      <c r="J134" s="77">
        <f>SUBTOTAL(9,G134:I134)</f>
        <v>0</v>
      </c>
      <c r="K134" s="88">
        <f t="shared" si="45"/>
        <v>0</v>
      </c>
    </row>
    <row r="135" spans="1:58" ht="12.75" x14ac:dyDescent="0.2">
      <c r="A135" s="72">
        <v>2</v>
      </c>
      <c r="B135" s="73">
        <v>2</v>
      </c>
      <c r="C135" s="73">
        <v>7</v>
      </c>
      <c r="D135" s="73">
        <v>2</v>
      </c>
      <c r="E135" s="73" t="s">
        <v>52</v>
      </c>
      <c r="F135" s="79" t="s">
        <v>125</v>
      </c>
      <c r="G135" s="75"/>
      <c r="H135" s="75">
        <v>60000</v>
      </c>
      <c r="I135" s="75"/>
      <c r="J135" s="77">
        <f>SUBTOTAL(9,G135:I135)</f>
        <v>60000</v>
      </c>
      <c r="K135" s="88">
        <f t="shared" si="45"/>
        <v>0.13180839951701634</v>
      </c>
    </row>
    <row r="136" spans="1:58" ht="12.75" x14ac:dyDescent="0.2">
      <c r="A136" s="72">
        <v>2</v>
      </c>
      <c r="B136" s="73">
        <v>2</v>
      </c>
      <c r="C136" s="73">
        <v>7</v>
      </c>
      <c r="D136" s="73">
        <v>2</v>
      </c>
      <c r="E136" s="73" t="s">
        <v>32</v>
      </c>
      <c r="F136" s="79" t="s">
        <v>126</v>
      </c>
      <c r="G136" s="75"/>
      <c r="H136" s="75"/>
      <c r="I136" s="75"/>
      <c r="J136" s="77">
        <f t="shared" ref="J136:J140" si="46">SUBTOTAL(9,G136:I136)</f>
        <v>0</v>
      </c>
      <c r="K136" s="88">
        <f t="shared" si="45"/>
        <v>0</v>
      </c>
    </row>
    <row r="137" spans="1:58" ht="12.75" x14ac:dyDescent="0.2">
      <c r="A137" s="72">
        <v>2</v>
      </c>
      <c r="B137" s="73">
        <v>2</v>
      </c>
      <c r="C137" s="73">
        <v>7</v>
      </c>
      <c r="D137" s="73">
        <v>2</v>
      </c>
      <c r="E137" s="73" t="s">
        <v>34</v>
      </c>
      <c r="F137" s="74" t="s">
        <v>127</v>
      </c>
      <c r="G137" s="75"/>
      <c r="H137" s="75"/>
      <c r="I137" s="75"/>
      <c r="J137" s="77">
        <f t="shared" si="46"/>
        <v>0</v>
      </c>
      <c r="K137" s="88">
        <f t="shared" si="45"/>
        <v>0</v>
      </c>
    </row>
    <row r="138" spans="1:58" ht="12.75" x14ac:dyDescent="0.2">
      <c r="A138" s="72">
        <v>2</v>
      </c>
      <c r="B138" s="73">
        <v>2</v>
      </c>
      <c r="C138" s="73">
        <v>7</v>
      </c>
      <c r="D138" s="73">
        <v>2</v>
      </c>
      <c r="E138" s="73" t="s">
        <v>61</v>
      </c>
      <c r="F138" s="74" t="s">
        <v>128</v>
      </c>
      <c r="G138" s="75"/>
      <c r="H138" s="75"/>
      <c r="I138" s="75"/>
      <c r="J138" s="77">
        <f t="shared" si="46"/>
        <v>0</v>
      </c>
      <c r="K138" s="88">
        <f t="shared" si="45"/>
        <v>0</v>
      </c>
    </row>
    <row r="139" spans="1:58" ht="12.75" x14ac:dyDescent="0.2">
      <c r="A139" s="72">
        <v>2</v>
      </c>
      <c r="B139" s="73">
        <v>2</v>
      </c>
      <c r="C139" s="73">
        <v>7</v>
      </c>
      <c r="D139" s="73">
        <v>2</v>
      </c>
      <c r="E139" s="73" t="s">
        <v>41</v>
      </c>
      <c r="F139" s="74" t="s">
        <v>129</v>
      </c>
      <c r="G139" s="75"/>
      <c r="H139" s="75"/>
      <c r="I139" s="75"/>
      <c r="J139" s="77">
        <f t="shared" si="46"/>
        <v>0</v>
      </c>
      <c r="K139" s="88">
        <f t="shared" si="45"/>
        <v>0</v>
      </c>
    </row>
    <row r="140" spans="1:58" s="94" customFormat="1" ht="22.5" x14ac:dyDescent="0.2">
      <c r="A140" s="72">
        <v>2</v>
      </c>
      <c r="B140" s="73">
        <v>2</v>
      </c>
      <c r="C140" s="73">
        <v>7</v>
      </c>
      <c r="D140" s="73">
        <v>2</v>
      </c>
      <c r="E140" s="73" t="s">
        <v>119</v>
      </c>
      <c r="F140" s="74" t="s">
        <v>130</v>
      </c>
      <c r="G140" s="75"/>
      <c r="H140" s="75">
        <v>16052</v>
      </c>
      <c r="I140" s="75"/>
      <c r="J140" s="84">
        <f t="shared" si="46"/>
        <v>16052</v>
      </c>
      <c r="K140" s="92">
        <f t="shared" si="45"/>
        <v>3.5263140484119104E-2</v>
      </c>
      <c r="L140" s="93"/>
      <c r="M140" s="93"/>
      <c r="N140" s="93"/>
      <c r="O140" s="93"/>
      <c r="P140" s="93"/>
      <c r="Q140" s="93"/>
      <c r="R140" s="93"/>
      <c r="S140" s="93"/>
      <c r="T140" s="93"/>
      <c r="U140" s="93"/>
      <c r="V140" s="93"/>
      <c r="W140" s="93"/>
      <c r="X140" s="93"/>
      <c r="Y140" s="93"/>
      <c r="Z140" s="93"/>
      <c r="AA140" s="93"/>
      <c r="AB140" s="93"/>
      <c r="AC140" s="93"/>
      <c r="AD140" s="93"/>
      <c r="AE140" s="93"/>
      <c r="AF140" s="93"/>
      <c r="AG140" s="93"/>
      <c r="AH140" s="93"/>
      <c r="AI140" s="93"/>
      <c r="AJ140" s="93"/>
      <c r="AK140" s="93"/>
      <c r="AL140" s="93"/>
      <c r="AM140" s="93"/>
      <c r="AN140" s="93"/>
      <c r="AO140" s="93"/>
      <c r="AP140" s="93"/>
      <c r="AQ140" s="93"/>
      <c r="AR140" s="93"/>
      <c r="AS140" s="93"/>
      <c r="AT140" s="93"/>
      <c r="AU140" s="93"/>
      <c r="AV140" s="93"/>
      <c r="AW140" s="93"/>
      <c r="AX140" s="93"/>
      <c r="AY140" s="93"/>
      <c r="AZ140" s="93"/>
      <c r="BA140" s="93"/>
      <c r="BB140" s="93"/>
      <c r="BC140" s="93"/>
      <c r="BD140" s="93"/>
      <c r="BE140" s="93"/>
      <c r="BF140" s="93"/>
    </row>
    <row r="141" spans="1:58" ht="12.75" x14ac:dyDescent="0.2">
      <c r="A141" s="67">
        <v>2</v>
      </c>
      <c r="B141" s="68">
        <v>2</v>
      </c>
      <c r="C141" s="68">
        <v>7</v>
      </c>
      <c r="D141" s="68">
        <v>3</v>
      </c>
      <c r="E141" s="68"/>
      <c r="F141" s="86" t="s">
        <v>131</v>
      </c>
      <c r="G141" s="70">
        <f>G142</f>
        <v>0</v>
      </c>
      <c r="H141" s="70">
        <f>H142</f>
        <v>0</v>
      </c>
      <c r="I141" s="70">
        <f>I142</f>
        <v>0</v>
      </c>
      <c r="J141" s="70">
        <f>J142</f>
        <v>0</v>
      </c>
      <c r="K141" s="80">
        <f>K142</f>
        <v>0</v>
      </c>
    </row>
    <row r="142" spans="1:58" ht="12.75" x14ac:dyDescent="0.2">
      <c r="A142" s="72">
        <v>2</v>
      </c>
      <c r="B142" s="73">
        <v>2</v>
      </c>
      <c r="C142" s="73">
        <v>7</v>
      </c>
      <c r="D142" s="73">
        <v>3</v>
      </c>
      <c r="E142" s="73" t="s">
        <v>28</v>
      </c>
      <c r="F142" s="74" t="s">
        <v>131</v>
      </c>
      <c r="G142" s="75"/>
      <c r="H142" s="75"/>
      <c r="I142" s="75"/>
      <c r="J142" s="77">
        <f>SUBTOTAL(9,G142:I142)</f>
        <v>0</v>
      </c>
      <c r="K142" s="88">
        <f t="shared" si="45"/>
        <v>0</v>
      </c>
    </row>
    <row r="143" spans="1:58" ht="12.75" x14ac:dyDescent="0.2">
      <c r="A143" s="61">
        <v>2</v>
      </c>
      <c r="B143" s="62">
        <v>2</v>
      </c>
      <c r="C143" s="62">
        <v>8</v>
      </c>
      <c r="D143" s="62"/>
      <c r="E143" s="62"/>
      <c r="F143" s="63" t="s">
        <v>132</v>
      </c>
      <c r="G143" s="64">
        <f>+G144+G146+G148+G150+G154+G157+G164+G167</f>
        <v>5000</v>
      </c>
      <c r="H143" s="64">
        <f>+H144+H146+H148+H150+H154+H157+H164+H167</f>
        <v>201000</v>
      </c>
      <c r="I143" s="64">
        <f>+I144+I146+I148+I150+I154+I157+I164+I167</f>
        <v>0</v>
      </c>
      <c r="J143" s="64">
        <f>+J144+J146+J148+J150+J154+J157+J164+J167</f>
        <v>206000</v>
      </c>
      <c r="K143" s="64">
        <f>+K144+K146+K148+K150+K154+K157+K164+K167</f>
        <v>0.45254217167508948</v>
      </c>
    </row>
    <row r="144" spans="1:58" ht="12.75" x14ac:dyDescent="0.2">
      <c r="A144" s="67">
        <v>2</v>
      </c>
      <c r="B144" s="68">
        <v>2</v>
      </c>
      <c r="C144" s="68">
        <v>8</v>
      </c>
      <c r="D144" s="68">
        <v>1</v>
      </c>
      <c r="E144" s="68"/>
      <c r="F144" s="86" t="s">
        <v>133</v>
      </c>
      <c r="G144" s="70">
        <f>G145</f>
        <v>0</v>
      </c>
      <c r="H144" s="70">
        <f t="shared" ref="H144:J144" si="47">H145</f>
        <v>0</v>
      </c>
      <c r="I144" s="70">
        <f t="shared" si="47"/>
        <v>0</v>
      </c>
      <c r="J144" s="70">
        <f t="shared" si="47"/>
        <v>0</v>
      </c>
      <c r="K144" s="80">
        <f>K145</f>
        <v>0</v>
      </c>
    </row>
    <row r="145" spans="1:11" ht="12.75" x14ac:dyDescent="0.2">
      <c r="A145" s="72">
        <v>2</v>
      </c>
      <c r="B145" s="73">
        <v>2</v>
      </c>
      <c r="C145" s="73">
        <v>8</v>
      </c>
      <c r="D145" s="73">
        <v>1</v>
      </c>
      <c r="E145" s="73" t="s">
        <v>28</v>
      </c>
      <c r="F145" s="74" t="s">
        <v>133</v>
      </c>
      <c r="G145" s="75"/>
      <c r="H145" s="76"/>
      <c r="I145" s="76"/>
      <c r="J145" s="77">
        <f>SUBTOTAL(9,G145:I145)</f>
        <v>0</v>
      </c>
      <c r="K145" s="88">
        <f t="shared" si="45"/>
        <v>0</v>
      </c>
    </row>
    <row r="146" spans="1:11" ht="12.75" x14ac:dyDescent="0.2">
      <c r="A146" s="67">
        <v>2</v>
      </c>
      <c r="B146" s="68">
        <v>2</v>
      </c>
      <c r="C146" s="68">
        <v>8</v>
      </c>
      <c r="D146" s="68">
        <v>2</v>
      </c>
      <c r="E146" s="68"/>
      <c r="F146" s="86" t="s">
        <v>134</v>
      </c>
      <c r="G146" s="70">
        <f>G147</f>
        <v>5000</v>
      </c>
      <c r="H146" s="70">
        <f t="shared" ref="H146:J146" si="48">H147</f>
        <v>5000</v>
      </c>
      <c r="I146" s="70">
        <f t="shared" si="48"/>
        <v>0</v>
      </c>
      <c r="J146" s="70">
        <f t="shared" si="48"/>
        <v>10000</v>
      </c>
      <c r="K146" s="80">
        <f>K147</f>
        <v>2.1968066586169389E-2</v>
      </c>
    </row>
    <row r="147" spans="1:11" ht="12.75" x14ac:dyDescent="0.2">
      <c r="A147" s="72">
        <v>2</v>
      </c>
      <c r="B147" s="73">
        <v>2</v>
      </c>
      <c r="C147" s="73">
        <v>8</v>
      </c>
      <c r="D147" s="73">
        <v>2</v>
      </c>
      <c r="E147" s="73" t="s">
        <v>28</v>
      </c>
      <c r="F147" s="74" t="s">
        <v>135</v>
      </c>
      <c r="G147" s="75">
        <v>5000</v>
      </c>
      <c r="H147" s="75">
        <v>5000</v>
      </c>
      <c r="I147" s="75"/>
      <c r="J147" s="84">
        <f>SUBTOTAL(9,G147:I147)</f>
        <v>10000</v>
      </c>
      <c r="K147" s="88">
        <f t="shared" si="45"/>
        <v>2.1968066586169389E-2</v>
      </c>
    </row>
    <row r="148" spans="1:11" ht="12.75" x14ac:dyDescent="0.2">
      <c r="A148" s="67">
        <v>2</v>
      </c>
      <c r="B148" s="68">
        <v>2</v>
      </c>
      <c r="C148" s="68">
        <v>8</v>
      </c>
      <c r="D148" s="68">
        <v>4</v>
      </c>
      <c r="E148" s="68"/>
      <c r="F148" s="86" t="s">
        <v>136</v>
      </c>
      <c r="G148" s="70">
        <f>G149</f>
        <v>0</v>
      </c>
      <c r="H148" s="70">
        <f t="shared" ref="H148:K148" si="49">H149</f>
        <v>0</v>
      </c>
      <c r="I148" s="70">
        <f t="shared" si="49"/>
        <v>0</v>
      </c>
      <c r="J148" s="70">
        <f t="shared" si="49"/>
        <v>0</v>
      </c>
      <c r="K148" s="80">
        <f t="shared" si="49"/>
        <v>0</v>
      </c>
    </row>
    <row r="149" spans="1:11" ht="12.75" x14ac:dyDescent="0.2">
      <c r="A149" s="72">
        <v>2</v>
      </c>
      <c r="B149" s="73">
        <v>2</v>
      </c>
      <c r="C149" s="73">
        <v>8</v>
      </c>
      <c r="D149" s="73">
        <v>4</v>
      </c>
      <c r="E149" s="73" t="s">
        <v>28</v>
      </c>
      <c r="F149" s="74" t="s">
        <v>136</v>
      </c>
      <c r="G149" s="75"/>
      <c r="H149" s="75"/>
      <c r="I149" s="75"/>
      <c r="J149" s="84">
        <f>SUBTOTAL(9,G149:I149)</f>
        <v>0</v>
      </c>
      <c r="K149" s="88">
        <f t="shared" si="45"/>
        <v>0</v>
      </c>
    </row>
    <row r="150" spans="1:11" ht="12.75" x14ac:dyDescent="0.2">
      <c r="A150" s="67">
        <v>2</v>
      </c>
      <c r="B150" s="68">
        <v>2</v>
      </c>
      <c r="C150" s="68">
        <v>8</v>
      </c>
      <c r="D150" s="68">
        <v>5</v>
      </c>
      <c r="E150" s="68"/>
      <c r="F150" s="86" t="s">
        <v>137</v>
      </c>
      <c r="G150" s="70">
        <f>SUM(G151:G153)</f>
        <v>0</v>
      </c>
      <c r="H150" s="70">
        <f>SUM(H151:H153)</f>
        <v>8000</v>
      </c>
      <c r="I150" s="70">
        <f t="shared" ref="I150:J150" si="50">SUM(I151:I153)</f>
        <v>0</v>
      </c>
      <c r="J150" s="70">
        <f t="shared" si="50"/>
        <v>8000</v>
      </c>
      <c r="K150" s="80">
        <f>SUM(K151:K153)</f>
        <v>1.757445326893551E-2</v>
      </c>
    </row>
    <row r="151" spans="1:11" ht="12.75" x14ac:dyDescent="0.2">
      <c r="A151" s="72">
        <v>2</v>
      </c>
      <c r="B151" s="73">
        <v>2</v>
      </c>
      <c r="C151" s="73">
        <v>8</v>
      </c>
      <c r="D151" s="73">
        <v>5</v>
      </c>
      <c r="E151" s="73" t="s">
        <v>28</v>
      </c>
      <c r="F151" s="74" t="s">
        <v>138</v>
      </c>
      <c r="G151" s="75"/>
      <c r="H151" s="75">
        <v>8000</v>
      </c>
      <c r="I151" s="75"/>
      <c r="J151" s="84">
        <f>SUBTOTAL(9,G151:I151)</f>
        <v>8000</v>
      </c>
      <c r="K151" s="88">
        <f t="shared" si="45"/>
        <v>1.757445326893551E-2</v>
      </c>
    </row>
    <row r="152" spans="1:11" ht="12.75" x14ac:dyDescent="0.2">
      <c r="A152" s="72">
        <v>2</v>
      </c>
      <c r="B152" s="73">
        <v>2</v>
      </c>
      <c r="C152" s="73">
        <v>8</v>
      </c>
      <c r="D152" s="73">
        <v>5</v>
      </c>
      <c r="E152" s="73" t="s">
        <v>30</v>
      </c>
      <c r="F152" s="74" t="s">
        <v>139</v>
      </c>
      <c r="G152" s="75"/>
      <c r="H152" s="76"/>
      <c r="I152" s="76"/>
      <c r="J152" s="84">
        <f t="shared" ref="J152" si="51">SUBTOTAL(9,G152:I152)</f>
        <v>0</v>
      </c>
      <c r="K152" s="88">
        <f t="shared" si="45"/>
        <v>0</v>
      </c>
    </row>
    <row r="153" spans="1:11" ht="12.75" x14ac:dyDescent="0.2">
      <c r="A153" s="72">
        <v>2</v>
      </c>
      <c r="B153" s="73">
        <v>2</v>
      </c>
      <c r="C153" s="73">
        <v>8</v>
      </c>
      <c r="D153" s="73">
        <v>5</v>
      </c>
      <c r="E153" s="73" t="s">
        <v>37</v>
      </c>
      <c r="F153" s="74" t="s">
        <v>140</v>
      </c>
      <c r="G153" s="75"/>
      <c r="H153" s="75"/>
      <c r="I153" s="75"/>
      <c r="J153" s="84">
        <f>SUBTOTAL(9,G153:I153)</f>
        <v>0</v>
      </c>
      <c r="K153" s="88">
        <f>IFERROR(J153/$J$18*100,"0.00")</f>
        <v>0</v>
      </c>
    </row>
    <row r="154" spans="1:11" ht="22.5" customHeight="1" x14ac:dyDescent="0.2">
      <c r="A154" s="67">
        <v>2</v>
      </c>
      <c r="B154" s="68">
        <v>2</v>
      </c>
      <c r="C154" s="68">
        <v>8</v>
      </c>
      <c r="D154" s="68">
        <v>6</v>
      </c>
      <c r="E154" s="68"/>
      <c r="F154" s="86" t="s">
        <v>141</v>
      </c>
      <c r="G154" s="70">
        <f>SUM(G155:G156)</f>
        <v>0</v>
      </c>
      <c r="H154" s="70">
        <f t="shared" ref="H154:I154" si="52">SUM(H155:H156)</f>
        <v>0</v>
      </c>
      <c r="I154" s="70">
        <f t="shared" si="52"/>
        <v>0</v>
      </c>
      <c r="J154" s="70">
        <f>SUM(J155:J156)</f>
        <v>0</v>
      </c>
      <c r="K154" s="80">
        <f>SUM(K155:K156)</f>
        <v>0</v>
      </c>
    </row>
    <row r="155" spans="1:11" ht="12.75" x14ac:dyDescent="0.2">
      <c r="A155" s="72">
        <v>2</v>
      </c>
      <c r="B155" s="73">
        <v>2</v>
      </c>
      <c r="C155" s="73">
        <v>8</v>
      </c>
      <c r="D155" s="73">
        <v>6</v>
      </c>
      <c r="E155" s="73" t="s">
        <v>28</v>
      </c>
      <c r="F155" s="74" t="s">
        <v>142</v>
      </c>
      <c r="G155" s="75"/>
      <c r="H155" s="75"/>
      <c r="I155" s="75"/>
      <c r="J155" s="84">
        <f>SUBTOTAL(9,G155:I155)</f>
        <v>0</v>
      </c>
      <c r="K155" s="88">
        <f t="shared" si="45"/>
        <v>0</v>
      </c>
    </row>
    <row r="156" spans="1:11" ht="12.75" x14ac:dyDescent="0.2">
      <c r="A156" s="72">
        <v>2</v>
      </c>
      <c r="B156" s="73">
        <v>2</v>
      </c>
      <c r="C156" s="73">
        <v>8</v>
      </c>
      <c r="D156" s="73">
        <v>6</v>
      </c>
      <c r="E156" s="73" t="s">
        <v>30</v>
      </c>
      <c r="F156" s="74" t="s">
        <v>143</v>
      </c>
      <c r="G156" s="75"/>
      <c r="H156" s="76"/>
      <c r="I156" s="76"/>
      <c r="J156" s="84">
        <f>SUBTOTAL(9,G156:I156)</f>
        <v>0</v>
      </c>
      <c r="K156" s="88">
        <f t="shared" si="45"/>
        <v>0</v>
      </c>
    </row>
    <row r="157" spans="1:11" ht="12.75" x14ac:dyDescent="0.2">
      <c r="A157" s="67">
        <v>2</v>
      </c>
      <c r="B157" s="68">
        <v>2</v>
      </c>
      <c r="C157" s="68">
        <v>8</v>
      </c>
      <c r="D157" s="68">
        <v>7</v>
      </c>
      <c r="E157" s="68"/>
      <c r="F157" s="86" t="s">
        <v>144</v>
      </c>
      <c r="G157" s="70">
        <f>SUM(G158:G163)</f>
        <v>0</v>
      </c>
      <c r="H157" s="70">
        <f>SUM(H158:H163)</f>
        <v>188000</v>
      </c>
      <c r="I157" s="70">
        <f>SUM(I158:I163)</f>
        <v>0</v>
      </c>
      <c r="J157" s="70">
        <f>SUM(J158:J163)</f>
        <v>188000</v>
      </c>
      <c r="K157" s="80">
        <f>SUM(K158:K163)</f>
        <v>0.41299965181998455</v>
      </c>
    </row>
    <row r="158" spans="1:11" ht="12.75" x14ac:dyDescent="0.2">
      <c r="A158" s="72">
        <v>2</v>
      </c>
      <c r="B158" s="73">
        <v>2</v>
      </c>
      <c r="C158" s="73">
        <v>8</v>
      </c>
      <c r="D158" s="73">
        <v>7</v>
      </c>
      <c r="E158" s="73" t="s">
        <v>28</v>
      </c>
      <c r="F158" s="74" t="s">
        <v>144</v>
      </c>
      <c r="G158" s="75"/>
      <c r="H158" s="75">
        <v>10000</v>
      </c>
      <c r="I158" s="75"/>
      <c r="J158" s="84">
        <f t="shared" ref="J158:J163" si="53">SUBTOTAL(9,G158:I158)</f>
        <v>10000</v>
      </c>
      <c r="K158" s="88">
        <f>IFERROR(J158/$J$18*100,"0.00")</f>
        <v>2.1968066586169389E-2</v>
      </c>
    </row>
    <row r="159" spans="1:11" ht="12.75" x14ac:dyDescent="0.2">
      <c r="A159" s="72">
        <v>2</v>
      </c>
      <c r="B159" s="73">
        <v>2</v>
      </c>
      <c r="C159" s="73">
        <v>8</v>
      </c>
      <c r="D159" s="73">
        <v>7</v>
      </c>
      <c r="E159" s="73" t="s">
        <v>30</v>
      </c>
      <c r="F159" s="74" t="s">
        <v>145</v>
      </c>
      <c r="G159" s="75"/>
      <c r="H159" s="75">
        <v>5000</v>
      </c>
      <c r="I159" s="75"/>
      <c r="J159" s="84">
        <f t="shared" si="53"/>
        <v>5000</v>
      </c>
      <c r="K159" s="88">
        <f t="shared" si="45"/>
        <v>1.0984033293084694E-2</v>
      </c>
    </row>
    <row r="160" spans="1:11" ht="12.75" x14ac:dyDescent="0.2">
      <c r="A160" s="72">
        <v>2</v>
      </c>
      <c r="B160" s="73">
        <v>2</v>
      </c>
      <c r="C160" s="73">
        <v>8</v>
      </c>
      <c r="D160" s="73">
        <v>7</v>
      </c>
      <c r="E160" s="73" t="s">
        <v>37</v>
      </c>
      <c r="F160" s="74" t="s">
        <v>146</v>
      </c>
      <c r="G160" s="75"/>
      <c r="H160" s="75"/>
      <c r="I160" s="75"/>
      <c r="J160" s="84">
        <f t="shared" si="53"/>
        <v>0</v>
      </c>
      <c r="K160" s="88">
        <f t="shared" si="45"/>
        <v>0</v>
      </c>
    </row>
    <row r="161" spans="1:11" ht="12.75" x14ac:dyDescent="0.2">
      <c r="A161" s="72">
        <v>2</v>
      </c>
      <c r="B161" s="73">
        <v>2</v>
      </c>
      <c r="C161" s="73">
        <v>8</v>
      </c>
      <c r="D161" s="73">
        <v>7</v>
      </c>
      <c r="E161" s="73" t="s">
        <v>52</v>
      </c>
      <c r="F161" s="74" t="s">
        <v>147</v>
      </c>
      <c r="G161" s="75"/>
      <c r="H161" s="75"/>
      <c r="I161" s="75"/>
      <c r="J161" s="84">
        <f t="shared" si="53"/>
        <v>0</v>
      </c>
      <c r="K161" s="88">
        <f t="shared" si="45"/>
        <v>0</v>
      </c>
    </row>
    <row r="162" spans="1:11" ht="12.75" x14ac:dyDescent="0.2">
      <c r="A162" s="72">
        <v>2</v>
      </c>
      <c r="B162" s="73">
        <v>2</v>
      </c>
      <c r="C162" s="73">
        <v>8</v>
      </c>
      <c r="D162" s="73">
        <v>7</v>
      </c>
      <c r="E162" s="73" t="s">
        <v>32</v>
      </c>
      <c r="F162" s="74" t="s">
        <v>148</v>
      </c>
      <c r="G162" s="75"/>
      <c r="H162" s="75">
        <v>5000</v>
      </c>
      <c r="I162" s="75"/>
      <c r="J162" s="84">
        <f t="shared" si="53"/>
        <v>5000</v>
      </c>
      <c r="K162" s="88">
        <f t="shared" si="45"/>
        <v>1.0984033293084694E-2</v>
      </c>
    </row>
    <row r="163" spans="1:11" ht="12.75" x14ac:dyDescent="0.2">
      <c r="A163" s="72">
        <v>2</v>
      </c>
      <c r="B163" s="73">
        <v>2</v>
      </c>
      <c r="C163" s="73">
        <v>8</v>
      </c>
      <c r="D163" s="73">
        <v>7</v>
      </c>
      <c r="E163" s="73" t="s">
        <v>34</v>
      </c>
      <c r="F163" s="74" t="s">
        <v>149</v>
      </c>
      <c r="G163" s="75"/>
      <c r="H163" s="75">
        <v>168000</v>
      </c>
      <c r="I163" s="75"/>
      <c r="J163" s="84">
        <f t="shared" si="53"/>
        <v>168000</v>
      </c>
      <c r="K163" s="88">
        <f t="shared" si="45"/>
        <v>0.36906351864764575</v>
      </c>
    </row>
    <row r="164" spans="1:11" ht="12.75" x14ac:dyDescent="0.2">
      <c r="A164" s="67">
        <v>2</v>
      </c>
      <c r="B164" s="68">
        <v>2</v>
      </c>
      <c r="C164" s="68">
        <v>8</v>
      </c>
      <c r="D164" s="68">
        <v>8</v>
      </c>
      <c r="E164" s="68"/>
      <c r="F164" s="86" t="s">
        <v>150</v>
      </c>
      <c r="G164" s="70">
        <f>SUM(G165:G166)</f>
        <v>0</v>
      </c>
      <c r="H164" s="70">
        <f>SUM(H165:H166)</f>
        <v>0</v>
      </c>
      <c r="I164" s="70">
        <f>SUM(I165:I166)</f>
        <v>0</v>
      </c>
      <c r="J164" s="70">
        <f>SUM(J165:J166)</f>
        <v>0</v>
      </c>
      <c r="K164" s="80">
        <f>SUM(K165:K166)</f>
        <v>0</v>
      </c>
    </row>
    <row r="165" spans="1:11" ht="12.75" x14ac:dyDescent="0.2">
      <c r="A165" s="72">
        <v>2</v>
      </c>
      <c r="B165" s="73">
        <v>2</v>
      </c>
      <c r="C165" s="73">
        <v>8</v>
      </c>
      <c r="D165" s="73">
        <v>8</v>
      </c>
      <c r="E165" s="73" t="s">
        <v>28</v>
      </c>
      <c r="F165" s="74" t="s">
        <v>151</v>
      </c>
      <c r="G165" s="75"/>
      <c r="H165" s="75"/>
      <c r="I165" s="75"/>
      <c r="J165" s="84">
        <f>SUBTOTAL(9,G165:I165)</f>
        <v>0</v>
      </c>
      <c r="K165" s="88">
        <f t="shared" si="45"/>
        <v>0</v>
      </c>
    </row>
    <row r="166" spans="1:11" ht="12.75" x14ac:dyDescent="0.2">
      <c r="A166" s="72">
        <v>2</v>
      </c>
      <c r="B166" s="73">
        <v>2</v>
      </c>
      <c r="C166" s="73">
        <v>8</v>
      </c>
      <c r="D166" s="73">
        <v>8</v>
      </c>
      <c r="E166" s="73" t="s">
        <v>30</v>
      </c>
      <c r="F166" s="74" t="s">
        <v>152</v>
      </c>
      <c r="G166" s="75"/>
      <c r="H166" s="75"/>
      <c r="I166" s="75"/>
      <c r="J166" s="84">
        <f>SUBTOTAL(9,G166:I166)</f>
        <v>0</v>
      </c>
      <c r="K166" s="88">
        <f>IFERROR(J166/$J$18*100,"0.00")</f>
        <v>0</v>
      </c>
    </row>
    <row r="167" spans="1:11" ht="12.75" x14ac:dyDescent="0.2">
      <c r="A167" s="67">
        <v>2</v>
      </c>
      <c r="B167" s="68">
        <v>2</v>
      </c>
      <c r="C167" s="68">
        <v>9</v>
      </c>
      <c r="D167" s="68">
        <v>2</v>
      </c>
      <c r="E167" s="73"/>
      <c r="F167" s="86" t="s">
        <v>153</v>
      </c>
      <c r="G167" s="70">
        <f>+G168+G169</f>
        <v>0</v>
      </c>
      <c r="H167" s="70">
        <f>+H168+H169</f>
        <v>0</v>
      </c>
      <c r="I167" s="70">
        <f>+I168+I169</f>
        <v>0</v>
      </c>
      <c r="J167" s="70">
        <f t="shared" ref="J167:K167" si="54">+J168+J169</f>
        <v>0</v>
      </c>
      <c r="K167" s="80">
        <f t="shared" si="54"/>
        <v>0</v>
      </c>
    </row>
    <row r="168" spans="1:11" ht="12.75" x14ac:dyDescent="0.2">
      <c r="A168" s="72">
        <v>2</v>
      </c>
      <c r="B168" s="73">
        <v>2</v>
      </c>
      <c r="C168" s="73">
        <v>9</v>
      </c>
      <c r="D168" s="73">
        <v>2</v>
      </c>
      <c r="E168" s="73" t="s">
        <v>154</v>
      </c>
      <c r="F168" s="74" t="s">
        <v>153</v>
      </c>
      <c r="G168" s="95"/>
      <c r="H168" s="76"/>
      <c r="I168" s="76"/>
      <c r="J168" s="77">
        <f>SUBTOTAL(9,G168:I168)</f>
        <v>0</v>
      </c>
      <c r="K168" s="88">
        <f t="shared" si="45"/>
        <v>0</v>
      </c>
    </row>
    <row r="169" spans="1:11" ht="12.75" x14ac:dyDescent="0.2">
      <c r="A169" s="72">
        <v>2</v>
      </c>
      <c r="B169" s="73">
        <v>2</v>
      </c>
      <c r="C169" s="73">
        <v>9</v>
      </c>
      <c r="D169" s="73">
        <v>2</v>
      </c>
      <c r="E169" s="73" t="s">
        <v>37</v>
      </c>
      <c r="F169" s="74" t="s">
        <v>155</v>
      </c>
      <c r="G169" s="75"/>
      <c r="H169" s="76"/>
      <c r="I169" s="76"/>
      <c r="J169" s="77">
        <f>SUBTOTAL(9,G169:I169)</f>
        <v>0</v>
      </c>
      <c r="K169" s="88">
        <f t="shared" si="45"/>
        <v>0</v>
      </c>
    </row>
    <row r="170" spans="1:11" ht="12.75" x14ac:dyDescent="0.2">
      <c r="A170" s="55">
        <v>2</v>
      </c>
      <c r="B170" s="56">
        <v>3</v>
      </c>
      <c r="C170" s="56"/>
      <c r="D170" s="56"/>
      <c r="E170" s="56"/>
      <c r="F170" s="57" t="s">
        <v>156</v>
      </c>
      <c r="G170" s="58">
        <f>+G171+G179+G188+G197+G200+G209+G224+G237</f>
        <v>3534920</v>
      </c>
      <c r="H170" s="58">
        <f>+H171+H179+H188+H197+H200+H209+H224+H237</f>
        <v>800948</v>
      </c>
      <c r="I170" s="58">
        <f>+I171+I179+I188+I197+I200+I209+I224+I237</f>
        <v>0</v>
      </c>
      <c r="J170" s="58">
        <f>+J171+J179+J188+J197+J200+J209+J224+J237</f>
        <v>4335868</v>
      </c>
      <c r="K170" s="58">
        <f>+K171+K179+K188+K197+K200+K209+K224+K237</f>
        <v>9.5250636932841104</v>
      </c>
    </row>
    <row r="171" spans="1:11" ht="12.75" x14ac:dyDescent="0.2">
      <c r="A171" s="61">
        <v>2</v>
      </c>
      <c r="B171" s="62">
        <v>3</v>
      </c>
      <c r="C171" s="62">
        <v>1</v>
      </c>
      <c r="D171" s="62"/>
      <c r="E171" s="62"/>
      <c r="F171" s="63" t="s">
        <v>157</v>
      </c>
      <c r="G171" s="64">
        <f>+G172+G174+G177</f>
        <v>851470</v>
      </c>
      <c r="H171" s="64">
        <f>+H172+H174+H177</f>
        <v>0</v>
      </c>
      <c r="I171" s="64">
        <f>+I172+I174+I177</f>
        <v>0</v>
      </c>
      <c r="J171" s="64">
        <f>+J172+J174+J177</f>
        <v>851470</v>
      </c>
      <c r="K171" s="64">
        <f>+K172+K174+K177</f>
        <v>1.870514965612565</v>
      </c>
    </row>
    <row r="172" spans="1:11" ht="12.75" x14ac:dyDescent="0.2">
      <c r="A172" s="67">
        <v>2</v>
      </c>
      <c r="B172" s="68">
        <v>3</v>
      </c>
      <c r="C172" s="68">
        <v>1</v>
      </c>
      <c r="D172" s="68">
        <v>1</v>
      </c>
      <c r="E172" s="68"/>
      <c r="F172" s="86" t="s">
        <v>158</v>
      </c>
      <c r="G172" s="70">
        <f>+G173</f>
        <v>851470</v>
      </c>
      <c r="H172" s="70">
        <f>+H173</f>
        <v>0</v>
      </c>
      <c r="I172" s="70">
        <f>+I173</f>
        <v>0</v>
      </c>
      <c r="J172" s="70">
        <f>+J173</f>
        <v>851470</v>
      </c>
      <c r="K172" s="80">
        <f>+K173</f>
        <v>1.870514965612565</v>
      </c>
    </row>
    <row r="173" spans="1:11" ht="12.75" x14ac:dyDescent="0.2">
      <c r="A173" s="72">
        <v>2</v>
      </c>
      <c r="B173" s="73">
        <v>3</v>
      </c>
      <c r="C173" s="73">
        <v>1</v>
      </c>
      <c r="D173" s="73">
        <v>1</v>
      </c>
      <c r="E173" s="73" t="s">
        <v>28</v>
      </c>
      <c r="F173" s="74" t="s">
        <v>158</v>
      </c>
      <c r="G173" s="75">
        <v>851470</v>
      </c>
      <c r="H173" s="76"/>
      <c r="I173" s="76"/>
      <c r="J173" s="77">
        <f>SUBTOTAL(9,G173:I173)</f>
        <v>851470</v>
      </c>
      <c r="K173" s="88">
        <f t="shared" si="45"/>
        <v>1.870514965612565</v>
      </c>
    </row>
    <row r="174" spans="1:11" ht="12.75" x14ac:dyDescent="0.2">
      <c r="A174" s="67">
        <v>2</v>
      </c>
      <c r="B174" s="68">
        <v>3</v>
      </c>
      <c r="C174" s="68">
        <v>1</v>
      </c>
      <c r="D174" s="68">
        <v>3</v>
      </c>
      <c r="E174" s="68"/>
      <c r="F174" s="86" t="s">
        <v>159</v>
      </c>
      <c r="G174" s="70">
        <f>SUM(G175:G176)</f>
        <v>0</v>
      </c>
      <c r="H174" s="70">
        <f>SUM(H175:H176)</f>
        <v>0</v>
      </c>
      <c r="I174" s="70">
        <f>SUM(I175:I176)</f>
        <v>0</v>
      </c>
      <c r="J174" s="70">
        <f>SUM(J175:J176)</f>
        <v>0</v>
      </c>
      <c r="K174" s="80">
        <f>SUM(K175:K176)</f>
        <v>0</v>
      </c>
    </row>
    <row r="175" spans="1:11" ht="12.75" x14ac:dyDescent="0.2">
      <c r="A175" s="72">
        <v>2</v>
      </c>
      <c r="B175" s="73">
        <v>3</v>
      </c>
      <c r="C175" s="73">
        <v>1</v>
      </c>
      <c r="D175" s="73">
        <v>3</v>
      </c>
      <c r="E175" s="73" t="s">
        <v>30</v>
      </c>
      <c r="F175" s="74" t="s">
        <v>160</v>
      </c>
      <c r="G175" s="75"/>
      <c r="H175" s="76"/>
      <c r="I175" s="76"/>
      <c r="J175" s="77">
        <f t="shared" ref="J175:J176" si="55">SUBTOTAL(9,G175:I175)</f>
        <v>0</v>
      </c>
      <c r="K175" s="88">
        <f t="shared" si="45"/>
        <v>0</v>
      </c>
    </row>
    <row r="176" spans="1:11" ht="12.75" x14ac:dyDescent="0.2">
      <c r="A176" s="72">
        <v>2</v>
      </c>
      <c r="B176" s="73">
        <v>3</v>
      </c>
      <c r="C176" s="73">
        <v>1</v>
      </c>
      <c r="D176" s="73">
        <v>3</v>
      </c>
      <c r="E176" s="73" t="s">
        <v>37</v>
      </c>
      <c r="F176" s="74" t="s">
        <v>161</v>
      </c>
      <c r="G176" s="96"/>
      <c r="H176" s="76"/>
      <c r="I176" s="76"/>
      <c r="J176" s="77">
        <f t="shared" si="55"/>
        <v>0</v>
      </c>
      <c r="K176" s="88">
        <f t="shared" si="45"/>
        <v>0</v>
      </c>
    </row>
    <row r="177" spans="1:11" ht="12.75" x14ac:dyDescent="0.2">
      <c r="A177" s="67">
        <v>2</v>
      </c>
      <c r="B177" s="68">
        <v>3</v>
      </c>
      <c r="C177" s="68">
        <v>1</v>
      </c>
      <c r="D177" s="68">
        <v>4</v>
      </c>
      <c r="E177" s="68"/>
      <c r="F177" s="86" t="s">
        <v>162</v>
      </c>
      <c r="G177" s="90">
        <f>+G178</f>
        <v>0</v>
      </c>
      <c r="H177" s="90">
        <f>+H178</f>
        <v>0</v>
      </c>
      <c r="I177" s="90">
        <f>+I178</f>
        <v>0</v>
      </c>
      <c r="J177" s="90">
        <f>+J178</f>
        <v>0</v>
      </c>
      <c r="K177" s="80">
        <f>+K178</f>
        <v>0</v>
      </c>
    </row>
    <row r="178" spans="1:11" ht="12.75" x14ac:dyDescent="0.2">
      <c r="A178" s="72">
        <v>2</v>
      </c>
      <c r="B178" s="73">
        <v>3</v>
      </c>
      <c r="C178" s="73">
        <v>1</v>
      </c>
      <c r="D178" s="73">
        <v>4</v>
      </c>
      <c r="E178" s="73" t="s">
        <v>28</v>
      </c>
      <c r="F178" s="74" t="s">
        <v>162</v>
      </c>
      <c r="G178" s="96"/>
      <c r="H178" s="76"/>
      <c r="I178" s="76"/>
      <c r="J178" s="77">
        <f>SUBTOTAL(9,G178:I178)</f>
        <v>0</v>
      </c>
      <c r="K178" s="88">
        <f t="shared" si="45"/>
        <v>0</v>
      </c>
    </row>
    <row r="179" spans="1:11" ht="12.75" x14ac:dyDescent="0.2">
      <c r="A179" s="61">
        <v>2</v>
      </c>
      <c r="B179" s="62">
        <v>3</v>
      </c>
      <c r="C179" s="62">
        <v>2</v>
      </c>
      <c r="D179" s="62"/>
      <c r="E179" s="62"/>
      <c r="F179" s="63" t="s">
        <v>163</v>
      </c>
      <c r="G179" s="64">
        <f>+G180+G182+G184+G186</f>
        <v>0</v>
      </c>
      <c r="H179" s="64">
        <f>+H180+H182+H184+H186</f>
        <v>40000</v>
      </c>
      <c r="I179" s="64">
        <f>+I180+I182+I184+I186</f>
        <v>0</v>
      </c>
      <c r="J179" s="64">
        <f>+J180+J182+J184+J186</f>
        <v>40000</v>
      </c>
      <c r="K179" s="64">
        <f>+K180+K182+K184+K186</f>
        <v>8.7872266344677555E-2</v>
      </c>
    </row>
    <row r="180" spans="1:11" ht="12.75" x14ac:dyDescent="0.2">
      <c r="A180" s="67">
        <v>2</v>
      </c>
      <c r="B180" s="68">
        <v>3</v>
      </c>
      <c r="C180" s="68">
        <v>2</v>
      </c>
      <c r="D180" s="68">
        <v>1</v>
      </c>
      <c r="E180" s="68"/>
      <c r="F180" s="86" t="s">
        <v>164</v>
      </c>
      <c r="G180" s="90">
        <f>+G181</f>
        <v>0</v>
      </c>
      <c r="H180" s="90">
        <f>+H181</f>
        <v>40000</v>
      </c>
      <c r="I180" s="90">
        <f>+I181</f>
        <v>0</v>
      </c>
      <c r="J180" s="90">
        <f>+J181</f>
        <v>40000</v>
      </c>
      <c r="K180" s="80">
        <f t="shared" ref="K180" si="56">+K181</f>
        <v>8.7872266344677555E-2</v>
      </c>
    </row>
    <row r="181" spans="1:11" ht="12.75" x14ac:dyDescent="0.2">
      <c r="A181" s="72">
        <v>2</v>
      </c>
      <c r="B181" s="73">
        <v>3</v>
      </c>
      <c r="C181" s="73">
        <v>2</v>
      </c>
      <c r="D181" s="73">
        <v>1</v>
      </c>
      <c r="E181" s="73" t="s">
        <v>28</v>
      </c>
      <c r="F181" s="74" t="s">
        <v>164</v>
      </c>
      <c r="G181" s="96"/>
      <c r="H181" s="96">
        <v>40000</v>
      </c>
      <c r="I181" s="96"/>
      <c r="J181" s="89">
        <f>SUBTOTAL(9,G181:I181)</f>
        <v>40000</v>
      </c>
      <c r="K181" s="88">
        <f t="shared" si="45"/>
        <v>8.7872266344677555E-2</v>
      </c>
    </row>
    <row r="182" spans="1:11" ht="12.75" x14ac:dyDescent="0.2">
      <c r="A182" s="67">
        <v>2</v>
      </c>
      <c r="B182" s="68">
        <v>3</v>
      </c>
      <c r="C182" s="68">
        <v>2</v>
      </c>
      <c r="D182" s="68">
        <v>2</v>
      </c>
      <c r="E182" s="68"/>
      <c r="F182" s="86" t="s">
        <v>165</v>
      </c>
      <c r="G182" s="90">
        <f>+G183</f>
        <v>0</v>
      </c>
      <c r="H182" s="90">
        <f>+H183</f>
        <v>0</v>
      </c>
      <c r="I182" s="90">
        <f>+I183</f>
        <v>0</v>
      </c>
      <c r="J182" s="90">
        <f>+J183</f>
        <v>0</v>
      </c>
      <c r="K182" s="80">
        <f>+K183</f>
        <v>0</v>
      </c>
    </row>
    <row r="183" spans="1:11" ht="12.75" x14ac:dyDescent="0.2">
      <c r="A183" s="72">
        <v>2</v>
      </c>
      <c r="B183" s="73">
        <v>3</v>
      </c>
      <c r="C183" s="73">
        <v>2</v>
      </c>
      <c r="D183" s="73">
        <v>2</v>
      </c>
      <c r="E183" s="73" t="s">
        <v>28</v>
      </c>
      <c r="F183" s="74" t="s">
        <v>165</v>
      </c>
      <c r="G183" s="96"/>
      <c r="H183" s="96"/>
      <c r="I183" s="96"/>
      <c r="J183" s="77">
        <f>SUBTOTAL(9,G183:I183)</f>
        <v>0</v>
      </c>
      <c r="K183" s="88">
        <f>IFERROR(J183/$J$18*100,"0.00")</f>
        <v>0</v>
      </c>
    </row>
    <row r="184" spans="1:11" ht="12.75" x14ac:dyDescent="0.2">
      <c r="A184" s="67">
        <v>2</v>
      </c>
      <c r="B184" s="68">
        <v>3</v>
      </c>
      <c r="C184" s="68">
        <v>2</v>
      </c>
      <c r="D184" s="68">
        <v>3</v>
      </c>
      <c r="E184" s="68"/>
      <c r="F184" s="86" t="s">
        <v>166</v>
      </c>
      <c r="G184" s="90">
        <f>+G185</f>
        <v>0</v>
      </c>
      <c r="H184" s="90">
        <f>+H185</f>
        <v>0</v>
      </c>
      <c r="I184" s="90">
        <f>+I185</f>
        <v>0</v>
      </c>
      <c r="J184" s="90">
        <f>+J185</f>
        <v>0</v>
      </c>
      <c r="K184" s="80">
        <f>+K185</f>
        <v>0</v>
      </c>
    </row>
    <row r="185" spans="1:11" ht="12.75" x14ac:dyDescent="0.2">
      <c r="A185" s="72">
        <v>2</v>
      </c>
      <c r="B185" s="73">
        <v>3</v>
      </c>
      <c r="C185" s="73">
        <v>2</v>
      </c>
      <c r="D185" s="73">
        <v>3</v>
      </c>
      <c r="E185" s="73" t="s">
        <v>28</v>
      </c>
      <c r="F185" s="74" t="s">
        <v>166</v>
      </c>
      <c r="G185" s="96"/>
      <c r="H185" s="76"/>
      <c r="I185" s="76"/>
      <c r="J185" s="77">
        <f>SUBTOTAL(9,G185:I185)</f>
        <v>0</v>
      </c>
      <c r="K185" s="88">
        <f t="shared" si="45"/>
        <v>0</v>
      </c>
    </row>
    <row r="186" spans="1:11" ht="12.75" x14ac:dyDescent="0.2">
      <c r="A186" s="67">
        <v>2</v>
      </c>
      <c r="B186" s="68">
        <v>3</v>
      </c>
      <c r="C186" s="68">
        <v>2</v>
      </c>
      <c r="D186" s="68">
        <v>4</v>
      </c>
      <c r="E186" s="68"/>
      <c r="F186" s="86" t="s">
        <v>167</v>
      </c>
      <c r="G186" s="90">
        <f>+G187</f>
        <v>0</v>
      </c>
      <c r="H186" s="90">
        <f>+H187</f>
        <v>0</v>
      </c>
      <c r="I186" s="90">
        <f>+I187</f>
        <v>0</v>
      </c>
      <c r="J186" s="90">
        <f>+J187</f>
        <v>0</v>
      </c>
      <c r="K186" s="80">
        <f t="shared" ref="K186" si="57">+K187</f>
        <v>0</v>
      </c>
    </row>
    <row r="187" spans="1:11" ht="12.75" x14ac:dyDescent="0.2">
      <c r="A187" s="72">
        <v>2</v>
      </c>
      <c r="B187" s="73">
        <v>3</v>
      </c>
      <c r="C187" s="73">
        <v>2</v>
      </c>
      <c r="D187" s="73">
        <v>4</v>
      </c>
      <c r="E187" s="73" t="s">
        <v>28</v>
      </c>
      <c r="F187" s="74" t="s">
        <v>167</v>
      </c>
      <c r="G187" s="96"/>
      <c r="H187" s="76"/>
      <c r="I187" s="76"/>
      <c r="J187" s="77">
        <f>SUBTOTAL(9,G187:I187)</f>
        <v>0</v>
      </c>
      <c r="K187" s="88">
        <f t="shared" si="45"/>
        <v>0</v>
      </c>
    </row>
    <row r="188" spans="1:11" ht="12.75" x14ac:dyDescent="0.2">
      <c r="A188" s="61">
        <v>2</v>
      </c>
      <c r="B188" s="62">
        <v>3</v>
      </c>
      <c r="C188" s="62">
        <v>3</v>
      </c>
      <c r="D188" s="62"/>
      <c r="E188" s="62"/>
      <c r="F188" s="63" t="s">
        <v>168</v>
      </c>
      <c r="G188" s="64">
        <f>+G189+G191+G193+G195</f>
        <v>102872</v>
      </c>
      <c r="H188" s="64">
        <f>+H189+H191+H193+H195</f>
        <v>0</v>
      </c>
      <c r="I188" s="64">
        <f>+I189+I191+I193+I195</f>
        <v>0</v>
      </c>
      <c r="J188" s="64">
        <f>+J189+J191+J193+J195</f>
        <v>102872</v>
      </c>
      <c r="K188" s="64">
        <f>+K189+K191+K193+K195</f>
        <v>0.22598989458524174</v>
      </c>
    </row>
    <row r="189" spans="1:11" ht="12.75" x14ac:dyDescent="0.2">
      <c r="A189" s="67">
        <v>2</v>
      </c>
      <c r="B189" s="68">
        <v>3</v>
      </c>
      <c r="C189" s="68">
        <v>3</v>
      </c>
      <c r="D189" s="68">
        <v>1</v>
      </c>
      <c r="E189" s="68"/>
      <c r="F189" s="86" t="s">
        <v>169</v>
      </c>
      <c r="G189" s="70">
        <f>G190</f>
        <v>102872</v>
      </c>
      <c r="H189" s="70">
        <f t="shared" ref="H189:K189" si="58">H190</f>
        <v>0</v>
      </c>
      <c r="I189" s="70">
        <f t="shared" si="58"/>
        <v>0</v>
      </c>
      <c r="J189" s="70">
        <f>J190</f>
        <v>102872</v>
      </c>
      <c r="K189" s="80">
        <f t="shared" si="58"/>
        <v>0.22598989458524174</v>
      </c>
    </row>
    <row r="190" spans="1:11" ht="12.75" x14ac:dyDescent="0.2">
      <c r="A190" s="72">
        <v>2</v>
      </c>
      <c r="B190" s="73">
        <v>3</v>
      </c>
      <c r="C190" s="73">
        <v>3</v>
      </c>
      <c r="D190" s="73">
        <v>1</v>
      </c>
      <c r="E190" s="73" t="s">
        <v>28</v>
      </c>
      <c r="F190" s="74" t="s">
        <v>169</v>
      </c>
      <c r="G190" s="75">
        <v>102872</v>
      </c>
      <c r="H190" s="75"/>
      <c r="I190" s="75"/>
      <c r="J190" s="89">
        <f>SUBTOTAL(9,G190:I190)</f>
        <v>102872</v>
      </c>
      <c r="K190" s="88">
        <f t="shared" si="45"/>
        <v>0.22598989458524174</v>
      </c>
    </row>
    <row r="191" spans="1:11" ht="12.75" x14ac:dyDescent="0.2">
      <c r="A191" s="67">
        <v>2</v>
      </c>
      <c r="B191" s="68">
        <v>3</v>
      </c>
      <c r="C191" s="68">
        <v>3</v>
      </c>
      <c r="D191" s="68">
        <v>2</v>
      </c>
      <c r="E191" s="68"/>
      <c r="F191" s="86" t="s">
        <v>170</v>
      </c>
      <c r="G191" s="90">
        <f>+G192</f>
        <v>0</v>
      </c>
      <c r="H191" s="90">
        <f t="shared" ref="H191:I191" si="59">+H192</f>
        <v>0</v>
      </c>
      <c r="I191" s="90">
        <f t="shared" si="59"/>
        <v>0</v>
      </c>
      <c r="J191" s="90">
        <f>+J192</f>
        <v>0</v>
      </c>
      <c r="K191" s="80">
        <f>+K192</f>
        <v>0</v>
      </c>
    </row>
    <row r="192" spans="1:11" ht="12.75" x14ac:dyDescent="0.2">
      <c r="A192" s="72">
        <v>2</v>
      </c>
      <c r="B192" s="73">
        <v>3</v>
      </c>
      <c r="C192" s="73">
        <v>3</v>
      </c>
      <c r="D192" s="73">
        <v>2</v>
      </c>
      <c r="E192" s="73" t="s">
        <v>28</v>
      </c>
      <c r="F192" s="74" t="s">
        <v>170</v>
      </c>
      <c r="G192" s="75"/>
      <c r="H192" s="75"/>
      <c r="I192" s="75"/>
      <c r="J192" s="89">
        <f>SUBTOTAL(9,G192:I192)</f>
        <v>0</v>
      </c>
      <c r="K192" s="88">
        <f t="shared" si="45"/>
        <v>0</v>
      </c>
    </row>
    <row r="193" spans="1:11" ht="12.75" x14ac:dyDescent="0.2">
      <c r="A193" s="67">
        <v>2</v>
      </c>
      <c r="B193" s="68">
        <v>3</v>
      </c>
      <c r="C193" s="68">
        <v>3</v>
      </c>
      <c r="D193" s="68">
        <v>3</v>
      </c>
      <c r="E193" s="68"/>
      <c r="F193" s="86" t="s">
        <v>171</v>
      </c>
      <c r="G193" s="90">
        <f>+G194</f>
        <v>0</v>
      </c>
      <c r="H193" s="90">
        <f t="shared" ref="H193:J193" si="60">+H194</f>
        <v>0</v>
      </c>
      <c r="I193" s="90">
        <f t="shared" si="60"/>
        <v>0</v>
      </c>
      <c r="J193" s="90">
        <f t="shared" si="60"/>
        <v>0</v>
      </c>
      <c r="K193" s="80">
        <f>+K194</f>
        <v>0</v>
      </c>
    </row>
    <row r="194" spans="1:11" ht="12.75" x14ac:dyDescent="0.2">
      <c r="A194" s="72">
        <v>2</v>
      </c>
      <c r="B194" s="73">
        <v>3</v>
      </c>
      <c r="C194" s="73">
        <v>3</v>
      </c>
      <c r="D194" s="73">
        <v>3</v>
      </c>
      <c r="E194" s="73" t="s">
        <v>28</v>
      </c>
      <c r="F194" s="74" t="s">
        <v>171</v>
      </c>
      <c r="G194" s="75"/>
      <c r="H194" s="76"/>
      <c r="I194" s="76"/>
      <c r="J194" s="89">
        <f>SUBTOTAL(9,G194:I194)</f>
        <v>0</v>
      </c>
      <c r="K194" s="88">
        <f>IFERROR(J194/$J$18*100,"0.00")</f>
        <v>0</v>
      </c>
    </row>
    <row r="195" spans="1:11" ht="12.75" x14ac:dyDescent="0.2">
      <c r="A195" s="67">
        <v>2</v>
      </c>
      <c r="B195" s="68">
        <v>3</v>
      </c>
      <c r="C195" s="68">
        <v>3</v>
      </c>
      <c r="D195" s="68">
        <v>4</v>
      </c>
      <c r="E195" s="68"/>
      <c r="F195" s="86" t="s">
        <v>172</v>
      </c>
      <c r="G195" s="90">
        <f>+G196</f>
        <v>0</v>
      </c>
      <c r="H195" s="90">
        <f>+H196</f>
        <v>0</v>
      </c>
      <c r="I195" s="90">
        <f>+I196</f>
        <v>0</v>
      </c>
      <c r="J195" s="90">
        <f>+J196</f>
        <v>0</v>
      </c>
      <c r="K195" s="80">
        <f>+K196</f>
        <v>0</v>
      </c>
    </row>
    <row r="196" spans="1:11" ht="12.75" x14ac:dyDescent="0.2">
      <c r="A196" s="72">
        <v>2</v>
      </c>
      <c r="B196" s="73">
        <v>3</v>
      </c>
      <c r="C196" s="73">
        <v>3</v>
      </c>
      <c r="D196" s="73">
        <v>4</v>
      </c>
      <c r="E196" s="73" t="s">
        <v>28</v>
      </c>
      <c r="F196" s="74" t="s">
        <v>172</v>
      </c>
      <c r="G196" s="96"/>
      <c r="H196" s="96"/>
      <c r="I196" s="96"/>
      <c r="J196" s="89">
        <f t="shared" ref="J196:J202" si="61">SUBTOTAL(9,G196:I196)</f>
        <v>0</v>
      </c>
      <c r="K196" s="88">
        <f t="shared" ref="K196:K257" si="62">IFERROR(J196/$J$18*100,"0.00")</f>
        <v>0</v>
      </c>
    </row>
    <row r="197" spans="1:11" ht="12.75" x14ac:dyDescent="0.2">
      <c r="A197" s="61">
        <v>2</v>
      </c>
      <c r="B197" s="62">
        <v>3</v>
      </c>
      <c r="C197" s="62">
        <v>4</v>
      </c>
      <c r="D197" s="62"/>
      <c r="E197" s="62"/>
      <c r="F197" s="63" t="s">
        <v>173</v>
      </c>
      <c r="G197" s="64">
        <f t="shared" ref="G197:K198" si="63">+G198</f>
        <v>1751172</v>
      </c>
      <c r="H197" s="64">
        <f t="shared" si="63"/>
        <v>452973</v>
      </c>
      <c r="I197" s="64">
        <f>+I198</f>
        <v>0</v>
      </c>
      <c r="J197" s="64">
        <f>+J198</f>
        <v>2204145</v>
      </c>
      <c r="K197" s="97">
        <f t="shared" si="63"/>
        <v>4.842080412557233</v>
      </c>
    </row>
    <row r="198" spans="1:11" ht="12.75" x14ac:dyDescent="0.2">
      <c r="A198" s="67">
        <v>2</v>
      </c>
      <c r="B198" s="68">
        <v>3</v>
      </c>
      <c r="C198" s="68">
        <v>4</v>
      </c>
      <c r="D198" s="68">
        <v>1</v>
      </c>
      <c r="E198" s="68"/>
      <c r="F198" s="86" t="s">
        <v>174</v>
      </c>
      <c r="G198" s="90">
        <f t="shared" si="63"/>
        <v>1751172</v>
      </c>
      <c r="H198" s="90">
        <f t="shared" si="63"/>
        <v>452973</v>
      </c>
      <c r="I198" s="90">
        <f t="shared" si="63"/>
        <v>0</v>
      </c>
      <c r="J198" s="90">
        <f t="shared" si="63"/>
        <v>2204145</v>
      </c>
      <c r="K198" s="80">
        <f t="shared" si="63"/>
        <v>4.842080412557233</v>
      </c>
    </row>
    <row r="199" spans="1:11" ht="12.75" x14ac:dyDescent="0.2">
      <c r="A199" s="72">
        <v>2</v>
      </c>
      <c r="B199" s="73">
        <v>3</v>
      </c>
      <c r="C199" s="73">
        <v>4</v>
      </c>
      <c r="D199" s="73">
        <v>1</v>
      </c>
      <c r="E199" s="73" t="s">
        <v>28</v>
      </c>
      <c r="F199" s="74" t="s">
        <v>174</v>
      </c>
      <c r="G199" s="75">
        <f>1553172+18000+180000</f>
        <v>1751172</v>
      </c>
      <c r="H199" s="76">
        <f>650973-18000-180000</f>
        <v>452973</v>
      </c>
      <c r="I199" s="76"/>
      <c r="J199" s="89">
        <f>SUBTOTAL(9,G199:I199)</f>
        <v>2204145</v>
      </c>
      <c r="K199" s="88">
        <f t="shared" si="62"/>
        <v>4.842080412557233</v>
      </c>
    </row>
    <row r="200" spans="1:11" ht="12.75" x14ac:dyDescent="0.2">
      <c r="A200" s="61">
        <v>2</v>
      </c>
      <c r="B200" s="62">
        <v>3</v>
      </c>
      <c r="C200" s="62">
        <v>5</v>
      </c>
      <c r="D200" s="62"/>
      <c r="E200" s="62"/>
      <c r="F200" s="63" t="s">
        <v>175</v>
      </c>
      <c r="G200" s="64">
        <f>+G201+G203+G205+G207</f>
        <v>0</v>
      </c>
      <c r="H200" s="64">
        <f>+H201+H203+H205+H207</f>
        <v>0</v>
      </c>
      <c r="I200" s="64">
        <f>+I201+I203+I205+I207</f>
        <v>0</v>
      </c>
      <c r="J200" s="64">
        <f>+J201+J203+J205+J207</f>
        <v>0</v>
      </c>
      <c r="K200" s="64">
        <f>+K201+K203+K205+K207</f>
        <v>0</v>
      </c>
    </row>
    <row r="201" spans="1:11" ht="12.75" x14ac:dyDescent="0.2">
      <c r="A201" s="67">
        <v>2</v>
      </c>
      <c r="B201" s="68">
        <v>3</v>
      </c>
      <c r="C201" s="68">
        <v>5</v>
      </c>
      <c r="D201" s="68">
        <v>2</v>
      </c>
      <c r="E201" s="68"/>
      <c r="F201" s="86" t="s">
        <v>176</v>
      </c>
      <c r="G201" s="90">
        <f>+G202</f>
        <v>0</v>
      </c>
      <c r="H201" s="90">
        <f>+H202</f>
        <v>0</v>
      </c>
      <c r="I201" s="90">
        <f>+I202</f>
        <v>0</v>
      </c>
      <c r="J201" s="90">
        <f>+J202</f>
        <v>0</v>
      </c>
      <c r="K201" s="80">
        <f>+K202</f>
        <v>0</v>
      </c>
    </row>
    <row r="202" spans="1:11" ht="12.75" x14ac:dyDescent="0.2">
      <c r="A202" s="72">
        <v>2</v>
      </c>
      <c r="B202" s="73">
        <v>3</v>
      </c>
      <c r="C202" s="73">
        <v>5</v>
      </c>
      <c r="D202" s="73">
        <v>2</v>
      </c>
      <c r="E202" s="73" t="s">
        <v>28</v>
      </c>
      <c r="F202" s="74" t="s">
        <v>176</v>
      </c>
      <c r="G202" s="96"/>
      <c r="H202" s="76"/>
      <c r="I202" s="76"/>
      <c r="J202" s="89">
        <f t="shared" si="61"/>
        <v>0</v>
      </c>
      <c r="K202" s="88">
        <f t="shared" si="62"/>
        <v>0</v>
      </c>
    </row>
    <row r="203" spans="1:11" ht="12.75" x14ac:dyDescent="0.2">
      <c r="A203" s="67">
        <v>2</v>
      </c>
      <c r="B203" s="68">
        <v>3</v>
      </c>
      <c r="C203" s="68">
        <v>5</v>
      </c>
      <c r="D203" s="68">
        <v>3</v>
      </c>
      <c r="E203" s="68"/>
      <c r="F203" s="86" t="s">
        <v>177</v>
      </c>
      <c r="G203" s="90">
        <f>+G204</f>
        <v>0</v>
      </c>
      <c r="H203" s="90">
        <f>+H204</f>
        <v>0</v>
      </c>
      <c r="I203" s="90">
        <f t="shared" ref="I203:K203" si="64">+I204</f>
        <v>0</v>
      </c>
      <c r="J203" s="90">
        <f t="shared" si="64"/>
        <v>0</v>
      </c>
      <c r="K203" s="80">
        <f t="shared" si="64"/>
        <v>0</v>
      </c>
    </row>
    <row r="204" spans="1:11" ht="12.75" x14ac:dyDescent="0.2">
      <c r="A204" s="72">
        <v>2</v>
      </c>
      <c r="B204" s="73">
        <v>3</v>
      </c>
      <c r="C204" s="73">
        <v>5</v>
      </c>
      <c r="D204" s="73">
        <v>3</v>
      </c>
      <c r="E204" s="73" t="s">
        <v>28</v>
      </c>
      <c r="F204" s="74" t="s">
        <v>177</v>
      </c>
      <c r="G204" s="75"/>
      <c r="H204" s="76"/>
      <c r="I204" s="76"/>
      <c r="J204" s="77">
        <f>SUBTOTAL(9,G204:I204)</f>
        <v>0</v>
      </c>
      <c r="K204" s="88">
        <f>IFERROR(J204/$J$18*100,"0.00")</f>
        <v>0</v>
      </c>
    </row>
    <row r="205" spans="1:11" ht="12.75" x14ac:dyDescent="0.2">
      <c r="A205" s="67">
        <v>2</v>
      </c>
      <c r="B205" s="68">
        <v>3</v>
      </c>
      <c r="C205" s="68">
        <v>5</v>
      </c>
      <c r="D205" s="68">
        <v>4</v>
      </c>
      <c r="E205" s="68"/>
      <c r="F205" s="86" t="s">
        <v>178</v>
      </c>
      <c r="G205" s="90">
        <f>+G206</f>
        <v>0</v>
      </c>
      <c r="H205" s="90">
        <f>+H206</f>
        <v>0</v>
      </c>
      <c r="I205" s="90">
        <f>+I206</f>
        <v>0</v>
      </c>
      <c r="J205" s="90">
        <f>+J206</f>
        <v>0</v>
      </c>
      <c r="K205" s="80">
        <f>+K206</f>
        <v>0</v>
      </c>
    </row>
    <row r="206" spans="1:11" ht="12.75" x14ac:dyDescent="0.2">
      <c r="A206" s="72">
        <v>2</v>
      </c>
      <c r="B206" s="73">
        <v>3</v>
      </c>
      <c r="C206" s="73">
        <v>5</v>
      </c>
      <c r="D206" s="73">
        <v>4</v>
      </c>
      <c r="E206" s="73" t="s">
        <v>28</v>
      </c>
      <c r="F206" s="74" t="s">
        <v>178</v>
      </c>
      <c r="G206" s="96"/>
      <c r="H206" s="76"/>
      <c r="I206" s="76"/>
      <c r="J206" s="77">
        <f t="shared" ref="J206" si="65">SUBTOTAL(9,G206:I206)</f>
        <v>0</v>
      </c>
      <c r="K206" s="88">
        <f t="shared" si="62"/>
        <v>0</v>
      </c>
    </row>
    <row r="207" spans="1:11" ht="12.75" x14ac:dyDescent="0.2">
      <c r="A207" s="67">
        <v>2</v>
      </c>
      <c r="B207" s="68">
        <v>3</v>
      </c>
      <c r="C207" s="68">
        <v>5</v>
      </c>
      <c r="D207" s="68">
        <v>5</v>
      </c>
      <c r="E207" s="68"/>
      <c r="F207" s="86" t="s">
        <v>179</v>
      </c>
      <c r="G207" s="90">
        <f>+G208</f>
        <v>0</v>
      </c>
      <c r="H207" s="90">
        <f>+H208</f>
        <v>0</v>
      </c>
      <c r="I207" s="90">
        <f>+I208</f>
        <v>0</v>
      </c>
      <c r="J207" s="90">
        <f>+J208</f>
        <v>0</v>
      </c>
      <c r="K207" s="80">
        <f>+K208</f>
        <v>0</v>
      </c>
    </row>
    <row r="208" spans="1:11" ht="12.75" x14ac:dyDescent="0.2">
      <c r="A208" s="72">
        <v>2</v>
      </c>
      <c r="B208" s="73">
        <v>3</v>
      </c>
      <c r="C208" s="73">
        <v>5</v>
      </c>
      <c r="D208" s="73">
        <v>5</v>
      </c>
      <c r="E208" s="73" t="s">
        <v>28</v>
      </c>
      <c r="F208" s="74" t="s">
        <v>180</v>
      </c>
      <c r="G208" s="75"/>
      <c r="H208" s="87"/>
      <c r="I208" s="87"/>
      <c r="J208" s="77">
        <f>SUM(G208:I208)</f>
        <v>0</v>
      </c>
      <c r="K208" s="88">
        <f>IFERROR(J208/$J$18*100,"0.00")</f>
        <v>0</v>
      </c>
    </row>
    <row r="209" spans="1:11" ht="12.75" x14ac:dyDescent="0.2">
      <c r="A209" s="61">
        <v>2</v>
      </c>
      <c r="B209" s="62">
        <v>3</v>
      </c>
      <c r="C209" s="62">
        <v>6</v>
      </c>
      <c r="D209" s="62"/>
      <c r="E209" s="62"/>
      <c r="F209" s="63" t="s">
        <v>181</v>
      </c>
      <c r="G209" s="64">
        <f>+G210+G214+G218+G222</f>
        <v>0</v>
      </c>
      <c r="H209" s="64">
        <f>+H210+H214+H218+H222</f>
        <v>16600</v>
      </c>
      <c r="I209" s="64">
        <f>+I210+I214+I218+I222</f>
        <v>0</v>
      </c>
      <c r="J209" s="64">
        <f>+J210+J214+J218+J222</f>
        <v>16600</v>
      </c>
      <c r="K209" s="64">
        <f>+K210+K214+K218+K222</f>
        <v>3.6466990533041192E-2</v>
      </c>
    </row>
    <row r="210" spans="1:11" ht="12.75" x14ac:dyDescent="0.2">
      <c r="A210" s="67">
        <v>2</v>
      </c>
      <c r="B210" s="68">
        <v>3</v>
      </c>
      <c r="C210" s="68">
        <v>6</v>
      </c>
      <c r="D210" s="68">
        <v>1</v>
      </c>
      <c r="E210" s="68"/>
      <c r="F210" s="86" t="s">
        <v>182</v>
      </c>
      <c r="G210" s="90">
        <f>+G211+G212+G213</f>
        <v>0</v>
      </c>
      <c r="H210" s="90">
        <f>+H211+H212+H213</f>
        <v>0</v>
      </c>
      <c r="I210" s="90">
        <f>+I211+I212+I213</f>
        <v>0</v>
      </c>
      <c r="J210" s="90">
        <f>+J211+J212+J213</f>
        <v>0</v>
      </c>
      <c r="K210" s="80">
        <f>+K211+K212+K213</f>
        <v>0</v>
      </c>
    </row>
    <row r="211" spans="1:11" ht="12.75" x14ac:dyDescent="0.2">
      <c r="A211" s="72">
        <v>2</v>
      </c>
      <c r="B211" s="73">
        <v>3</v>
      </c>
      <c r="C211" s="73">
        <v>6</v>
      </c>
      <c r="D211" s="73">
        <v>1</v>
      </c>
      <c r="E211" s="73" t="s">
        <v>28</v>
      </c>
      <c r="F211" s="74" t="s">
        <v>183</v>
      </c>
      <c r="G211" s="75"/>
      <c r="H211" s="76"/>
      <c r="I211" s="76"/>
      <c r="J211" s="77">
        <f>SUBTOTAL(9,G211:I211)</f>
        <v>0</v>
      </c>
      <c r="K211" s="88">
        <f>IFERROR(J211/$J$18*100,"0.00")</f>
        <v>0</v>
      </c>
    </row>
    <row r="212" spans="1:11" ht="12.75" x14ac:dyDescent="0.2">
      <c r="A212" s="72">
        <v>2</v>
      </c>
      <c r="B212" s="73">
        <v>3</v>
      </c>
      <c r="C212" s="73">
        <v>6</v>
      </c>
      <c r="D212" s="73">
        <v>1</v>
      </c>
      <c r="E212" s="73" t="s">
        <v>30</v>
      </c>
      <c r="F212" s="74" t="s">
        <v>184</v>
      </c>
      <c r="G212" s="75"/>
      <c r="H212" s="75"/>
      <c r="I212" s="75"/>
      <c r="J212" s="77">
        <f>SUBTOTAL(9,G212:I212)</f>
        <v>0</v>
      </c>
      <c r="K212" s="88">
        <f>IFERROR(J212/$J$18*100,"0.00")</f>
        <v>0</v>
      </c>
    </row>
    <row r="213" spans="1:11" ht="12.75" x14ac:dyDescent="0.2">
      <c r="A213" s="72">
        <v>2</v>
      </c>
      <c r="B213" s="73">
        <v>3</v>
      </c>
      <c r="C213" s="73">
        <v>6</v>
      </c>
      <c r="D213" s="73">
        <v>1</v>
      </c>
      <c r="E213" s="73" t="s">
        <v>52</v>
      </c>
      <c r="F213" s="74" t="s">
        <v>185</v>
      </c>
      <c r="G213" s="75"/>
      <c r="H213" s="76"/>
      <c r="I213" s="76"/>
      <c r="J213" s="77">
        <f>SUBTOTAL(9,G213:I213)</f>
        <v>0</v>
      </c>
      <c r="K213" s="88">
        <f>IFERROR(J213/$J$18*100,"0.00")</f>
        <v>0</v>
      </c>
    </row>
    <row r="214" spans="1:11" ht="12.75" x14ac:dyDescent="0.2">
      <c r="A214" s="67">
        <v>2</v>
      </c>
      <c r="B214" s="68">
        <v>3</v>
      </c>
      <c r="C214" s="68">
        <v>6</v>
      </c>
      <c r="D214" s="68">
        <v>2</v>
      </c>
      <c r="E214" s="68"/>
      <c r="F214" s="86" t="s">
        <v>186</v>
      </c>
      <c r="G214" s="90">
        <f>+G215+G216+G217</f>
        <v>0</v>
      </c>
      <c r="H214" s="90">
        <f>+H215+H216+H217</f>
        <v>14100</v>
      </c>
      <c r="I214" s="90">
        <f>+I215+I216+I217</f>
        <v>0</v>
      </c>
      <c r="J214" s="90">
        <f>+J215+J216+J217</f>
        <v>14100</v>
      </c>
      <c r="K214" s="80">
        <f t="shared" ref="K214" si="66">+K215+K216+K217</f>
        <v>3.0974973886498842E-2</v>
      </c>
    </row>
    <row r="215" spans="1:11" ht="12.75" x14ac:dyDescent="0.2">
      <c r="A215" s="72">
        <v>2</v>
      </c>
      <c r="B215" s="73">
        <v>3</v>
      </c>
      <c r="C215" s="73">
        <v>6</v>
      </c>
      <c r="D215" s="73">
        <v>2</v>
      </c>
      <c r="E215" s="73" t="s">
        <v>28</v>
      </c>
      <c r="F215" s="74" t="s">
        <v>187</v>
      </c>
      <c r="G215" s="75"/>
      <c r="H215" s="76">
        <v>900</v>
      </c>
      <c r="I215" s="76"/>
      <c r="J215" s="77">
        <f>SUBTOTAL(9,G215:I215)</f>
        <v>900</v>
      </c>
      <c r="K215" s="88">
        <f t="shared" si="62"/>
        <v>1.9771259927552449E-3</v>
      </c>
    </row>
    <row r="216" spans="1:11" ht="12.75" x14ac:dyDescent="0.2">
      <c r="A216" s="72">
        <v>2</v>
      </c>
      <c r="B216" s="73">
        <v>3</v>
      </c>
      <c r="C216" s="73">
        <v>6</v>
      </c>
      <c r="D216" s="73">
        <v>2</v>
      </c>
      <c r="E216" s="73" t="s">
        <v>30</v>
      </c>
      <c r="F216" s="74" t="s">
        <v>188</v>
      </c>
      <c r="G216" s="75"/>
      <c r="H216" s="76">
        <v>13200</v>
      </c>
      <c r="I216" s="76"/>
      <c r="J216" s="77">
        <f>SUBTOTAL(9,G216:I216)</f>
        <v>13200</v>
      </c>
      <c r="K216" s="88">
        <f t="shared" si="62"/>
        <v>2.8997847893743597E-2</v>
      </c>
    </row>
    <row r="217" spans="1:11" ht="12.75" x14ac:dyDescent="0.2">
      <c r="A217" s="72">
        <v>2</v>
      </c>
      <c r="B217" s="73">
        <v>3</v>
      </c>
      <c r="C217" s="73">
        <v>6</v>
      </c>
      <c r="D217" s="73">
        <v>2</v>
      </c>
      <c r="E217" s="73" t="s">
        <v>37</v>
      </c>
      <c r="F217" s="74" t="s">
        <v>189</v>
      </c>
      <c r="G217" s="96"/>
      <c r="H217" s="76"/>
      <c r="I217" s="76"/>
      <c r="J217" s="77">
        <f>SUBTOTAL(9,G217:I217)</f>
        <v>0</v>
      </c>
      <c r="K217" s="88">
        <f t="shared" si="62"/>
        <v>0</v>
      </c>
    </row>
    <row r="218" spans="1:11" ht="12.75" x14ac:dyDescent="0.2">
      <c r="A218" s="67">
        <v>2</v>
      </c>
      <c r="B218" s="68">
        <v>3</v>
      </c>
      <c r="C218" s="68">
        <v>6</v>
      </c>
      <c r="D218" s="68">
        <v>3</v>
      </c>
      <c r="E218" s="68"/>
      <c r="F218" s="86" t="s">
        <v>190</v>
      </c>
      <c r="G218" s="90">
        <f>+G219+G220+G221</f>
        <v>0</v>
      </c>
      <c r="H218" s="90">
        <f>+H219+H220+H221</f>
        <v>2500</v>
      </c>
      <c r="I218" s="90">
        <f>+I219+I220+I221</f>
        <v>0</v>
      </c>
      <c r="J218" s="90">
        <f>+J219+J220+J221</f>
        <v>2500</v>
      </c>
      <c r="K218" s="80">
        <f>+K219+K220+K221</f>
        <v>5.4920166465423472E-3</v>
      </c>
    </row>
    <row r="219" spans="1:11" ht="12.75" x14ac:dyDescent="0.2">
      <c r="A219" s="72">
        <v>2</v>
      </c>
      <c r="B219" s="73">
        <v>3</v>
      </c>
      <c r="C219" s="73">
        <v>6</v>
      </c>
      <c r="D219" s="73">
        <v>3</v>
      </c>
      <c r="E219" s="73" t="s">
        <v>52</v>
      </c>
      <c r="F219" s="74" t="s">
        <v>191</v>
      </c>
      <c r="G219" s="75"/>
      <c r="H219" s="75">
        <v>2500</v>
      </c>
      <c r="I219" s="75"/>
      <c r="J219" s="77">
        <f>SUBTOTAL(9,G219:I219)</f>
        <v>2500</v>
      </c>
      <c r="K219" s="88">
        <f>IFERROR(J219/$J$18*100,"0.00")</f>
        <v>5.4920166465423472E-3</v>
      </c>
    </row>
    <row r="220" spans="1:11" ht="12.75" x14ac:dyDescent="0.2">
      <c r="A220" s="72">
        <v>2</v>
      </c>
      <c r="B220" s="73">
        <v>3</v>
      </c>
      <c r="C220" s="73">
        <v>6</v>
      </c>
      <c r="D220" s="73">
        <v>3</v>
      </c>
      <c r="E220" s="73" t="s">
        <v>32</v>
      </c>
      <c r="F220" s="74" t="s">
        <v>192</v>
      </c>
      <c r="G220" s="75"/>
      <c r="H220" s="75"/>
      <c r="I220" s="75"/>
      <c r="J220" s="77">
        <f>SUBTOTAL(9,G220:I220)</f>
        <v>0</v>
      </c>
      <c r="K220" s="88">
        <f>IFERROR(J220/$J$18*100,"0.00")</f>
        <v>0</v>
      </c>
    </row>
    <row r="221" spans="1:11" ht="12.75" x14ac:dyDescent="0.2">
      <c r="A221" s="72">
        <v>2</v>
      </c>
      <c r="B221" s="73">
        <v>3</v>
      </c>
      <c r="C221" s="73">
        <v>6</v>
      </c>
      <c r="D221" s="73">
        <v>3</v>
      </c>
      <c r="E221" s="73" t="s">
        <v>34</v>
      </c>
      <c r="F221" s="74" t="s">
        <v>193</v>
      </c>
      <c r="G221" s="96"/>
      <c r="H221" s="96"/>
      <c r="I221" s="96"/>
      <c r="J221" s="77">
        <f>SUBTOTAL(9,G221:I221)</f>
        <v>0</v>
      </c>
      <c r="K221" s="88">
        <f>IFERROR(J221/$J$18*100,"0.00")</f>
        <v>0</v>
      </c>
    </row>
    <row r="222" spans="1:11" ht="12.75" x14ac:dyDescent="0.2">
      <c r="A222" s="67">
        <v>2</v>
      </c>
      <c r="B222" s="68">
        <v>3</v>
      </c>
      <c r="C222" s="68">
        <v>6</v>
      </c>
      <c r="D222" s="68">
        <v>4</v>
      </c>
      <c r="E222" s="68"/>
      <c r="F222" s="86" t="s">
        <v>194</v>
      </c>
      <c r="G222" s="90">
        <f>+G223</f>
        <v>0</v>
      </c>
      <c r="H222" s="90">
        <f>+H223</f>
        <v>0</v>
      </c>
      <c r="I222" s="90">
        <f>+I223</f>
        <v>0</v>
      </c>
      <c r="J222" s="90">
        <f>+J223</f>
        <v>0</v>
      </c>
      <c r="K222" s="80">
        <f>+K223</f>
        <v>0</v>
      </c>
    </row>
    <row r="223" spans="1:11" ht="12.75" x14ac:dyDescent="0.2">
      <c r="A223" s="72">
        <v>2</v>
      </c>
      <c r="B223" s="73">
        <v>3</v>
      </c>
      <c r="C223" s="73">
        <v>6</v>
      </c>
      <c r="D223" s="73">
        <v>4</v>
      </c>
      <c r="E223" s="73" t="s">
        <v>52</v>
      </c>
      <c r="F223" s="74" t="s">
        <v>195</v>
      </c>
      <c r="G223" s="75"/>
      <c r="H223" s="75"/>
      <c r="I223" s="75"/>
      <c r="J223" s="77">
        <f>SUBTOTAL(9,G223:I223)</f>
        <v>0</v>
      </c>
      <c r="K223" s="88">
        <f>IFERROR(J223/$J$18*100,"0.00")</f>
        <v>0</v>
      </c>
    </row>
    <row r="224" spans="1:11" ht="12.75" x14ac:dyDescent="0.2">
      <c r="A224" s="61">
        <v>2</v>
      </c>
      <c r="B224" s="62">
        <v>3</v>
      </c>
      <c r="C224" s="62">
        <v>7</v>
      </c>
      <c r="D224" s="62"/>
      <c r="E224" s="62"/>
      <c r="F224" s="63" t="s">
        <v>196</v>
      </c>
      <c r="G224" s="64">
        <f>+G225+G232</f>
        <v>514230</v>
      </c>
      <c r="H224" s="64">
        <f>+H225+H232</f>
        <v>186515</v>
      </c>
      <c r="I224" s="64">
        <f>+I225+I232</f>
        <v>0</v>
      </c>
      <c r="J224" s="64">
        <f>+J225+J232</f>
        <v>700745</v>
      </c>
      <c r="K224" s="64">
        <f>+K225+K232</f>
        <v>1.5394012819925269</v>
      </c>
    </row>
    <row r="225" spans="1:11" ht="12.75" x14ac:dyDescent="0.2">
      <c r="A225" s="67">
        <v>2</v>
      </c>
      <c r="B225" s="68">
        <v>3</v>
      </c>
      <c r="C225" s="68">
        <v>7</v>
      </c>
      <c r="D225" s="68">
        <v>1</v>
      </c>
      <c r="E225" s="68"/>
      <c r="F225" s="86" t="s">
        <v>197</v>
      </c>
      <c r="G225" s="90">
        <f>+G226+G227+G228+G229+G230+G231</f>
        <v>206080</v>
      </c>
      <c r="H225" s="90">
        <f>+H226+H227+H228+H229+H230+H231</f>
        <v>136515</v>
      </c>
      <c r="I225" s="90">
        <f>+I226+I227+I228+I229+I230+I231</f>
        <v>0</v>
      </c>
      <c r="J225" s="90">
        <f>+J226+J227+J228+J229+J230+J231</f>
        <v>342595</v>
      </c>
      <c r="K225" s="80">
        <f>+K226+K227+K228+K229+K230+K231</f>
        <v>0.75261497720887027</v>
      </c>
    </row>
    <row r="226" spans="1:11" ht="12.75" x14ac:dyDescent="0.2">
      <c r="A226" s="72">
        <v>2</v>
      </c>
      <c r="B226" s="73">
        <v>3</v>
      </c>
      <c r="C226" s="73">
        <v>7</v>
      </c>
      <c r="D226" s="73">
        <v>1</v>
      </c>
      <c r="E226" s="73" t="s">
        <v>28</v>
      </c>
      <c r="F226" s="74" t="s">
        <v>198</v>
      </c>
      <c r="G226" s="75"/>
      <c r="H226" s="75">
        <v>5995</v>
      </c>
      <c r="I226" s="75"/>
      <c r="J226" s="77">
        <f t="shared" ref="J226:J231" si="67">SUBTOTAL(9,G226:I226)</f>
        <v>5995</v>
      </c>
      <c r="K226" s="88">
        <f t="shared" si="62"/>
        <v>1.3169855918408552E-2</v>
      </c>
    </row>
    <row r="227" spans="1:11" ht="12.75" x14ac:dyDescent="0.2">
      <c r="A227" s="72">
        <v>2</v>
      </c>
      <c r="B227" s="73">
        <v>3</v>
      </c>
      <c r="C227" s="73">
        <v>7</v>
      </c>
      <c r="D227" s="73">
        <v>1</v>
      </c>
      <c r="E227" s="73" t="s">
        <v>30</v>
      </c>
      <c r="F227" s="74" t="s">
        <v>199</v>
      </c>
      <c r="G227" s="75">
        <v>100000</v>
      </c>
      <c r="H227" s="75">
        <v>110520</v>
      </c>
      <c r="I227" s="75"/>
      <c r="J227" s="77">
        <f t="shared" si="67"/>
        <v>210520</v>
      </c>
      <c r="K227" s="88">
        <f>IFERROR(J227/$J$18*100,"0.00")</f>
        <v>0.46247173777203798</v>
      </c>
    </row>
    <row r="228" spans="1:11" ht="12.75" x14ac:dyDescent="0.2">
      <c r="A228" s="72">
        <v>2</v>
      </c>
      <c r="B228" s="73">
        <v>3</v>
      </c>
      <c r="C228" s="73">
        <v>7</v>
      </c>
      <c r="D228" s="73">
        <v>1</v>
      </c>
      <c r="E228" s="73" t="s">
        <v>37</v>
      </c>
      <c r="F228" s="74" t="s">
        <v>200</v>
      </c>
      <c r="G228" s="75"/>
      <c r="H228" s="75"/>
      <c r="I228" s="75"/>
      <c r="J228" s="77">
        <f t="shared" si="67"/>
        <v>0</v>
      </c>
      <c r="K228" s="88">
        <f t="shared" si="62"/>
        <v>0</v>
      </c>
    </row>
    <row r="229" spans="1:11" ht="12.75" x14ac:dyDescent="0.2">
      <c r="A229" s="72">
        <v>2</v>
      </c>
      <c r="B229" s="73">
        <v>3</v>
      </c>
      <c r="C229" s="73">
        <v>7</v>
      </c>
      <c r="D229" s="73">
        <v>1</v>
      </c>
      <c r="E229" s="73" t="s">
        <v>52</v>
      </c>
      <c r="F229" s="74" t="s">
        <v>201</v>
      </c>
      <c r="G229" s="75">
        <v>106080</v>
      </c>
      <c r="H229" s="75"/>
      <c r="I229" s="75"/>
      <c r="J229" s="77">
        <f t="shared" si="67"/>
        <v>106080</v>
      </c>
      <c r="K229" s="88">
        <f t="shared" si="62"/>
        <v>0.23303725034608488</v>
      </c>
    </row>
    <row r="230" spans="1:11" ht="12.75" x14ac:dyDescent="0.2">
      <c r="A230" s="72">
        <v>2</v>
      </c>
      <c r="B230" s="73">
        <v>3</v>
      </c>
      <c r="C230" s="73">
        <v>7</v>
      </c>
      <c r="D230" s="73">
        <v>1</v>
      </c>
      <c r="E230" s="73" t="s">
        <v>32</v>
      </c>
      <c r="F230" s="74" t="s">
        <v>202</v>
      </c>
      <c r="G230" s="75"/>
      <c r="H230" s="75"/>
      <c r="I230" s="75"/>
      <c r="J230" s="77">
        <f t="shared" si="67"/>
        <v>0</v>
      </c>
      <c r="K230" s="88">
        <f t="shared" si="62"/>
        <v>0</v>
      </c>
    </row>
    <row r="231" spans="1:11" ht="12.75" x14ac:dyDescent="0.2">
      <c r="A231" s="72">
        <v>2</v>
      </c>
      <c r="B231" s="73">
        <v>3</v>
      </c>
      <c r="C231" s="73">
        <v>7</v>
      </c>
      <c r="D231" s="73">
        <v>1</v>
      </c>
      <c r="E231" s="73" t="s">
        <v>34</v>
      </c>
      <c r="F231" s="74" t="s">
        <v>203</v>
      </c>
      <c r="G231" s="75"/>
      <c r="H231" s="75">
        <v>20000</v>
      </c>
      <c r="I231" s="75"/>
      <c r="J231" s="77">
        <f t="shared" si="67"/>
        <v>20000</v>
      </c>
      <c r="K231" s="88">
        <f>IFERROR(J231/$J$18*100,"0.00")</f>
        <v>4.3936133172338777E-2</v>
      </c>
    </row>
    <row r="232" spans="1:11" ht="12.75" x14ac:dyDescent="0.2">
      <c r="A232" s="67">
        <v>2</v>
      </c>
      <c r="B232" s="68">
        <v>3</v>
      </c>
      <c r="C232" s="68">
        <v>7</v>
      </c>
      <c r="D232" s="68">
        <v>2</v>
      </c>
      <c r="E232" s="68"/>
      <c r="F232" s="86" t="s">
        <v>204</v>
      </c>
      <c r="G232" s="90">
        <f>+G233+G234+G235+G236</f>
        <v>308150</v>
      </c>
      <c r="H232" s="90">
        <f>+H233+H234+H235+H236</f>
        <v>50000</v>
      </c>
      <c r="I232" s="90">
        <f>+I233+I234+I235+I236</f>
        <v>0</v>
      </c>
      <c r="J232" s="90">
        <f>+J233+J234+J235+J236</f>
        <v>358150</v>
      </c>
      <c r="K232" s="80">
        <f>+K233+K234+K235+K236</f>
        <v>0.78678630478365674</v>
      </c>
    </row>
    <row r="233" spans="1:11" ht="12.75" x14ac:dyDescent="0.2">
      <c r="A233" s="72">
        <v>2</v>
      </c>
      <c r="B233" s="73">
        <v>3</v>
      </c>
      <c r="C233" s="73">
        <v>7</v>
      </c>
      <c r="D233" s="73">
        <v>2</v>
      </c>
      <c r="E233" s="73" t="s">
        <v>30</v>
      </c>
      <c r="F233" s="74" t="s">
        <v>205</v>
      </c>
      <c r="G233" s="75"/>
      <c r="H233" s="75"/>
      <c r="I233" s="75"/>
      <c r="J233" s="77">
        <f>SUBTOTAL(9,G233:I233)</f>
        <v>0</v>
      </c>
      <c r="K233" s="88">
        <f t="shared" si="62"/>
        <v>0</v>
      </c>
    </row>
    <row r="234" spans="1:11" ht="12.75" x14ac:dyDescent="0.2">
      <c r="A234" s="72">
        <v>2</v>
      </c>
      <c r="B234" s="73">
        <v>3</v>
      </c>
      <c r="C234" s="73">
        <v>7</v>
      </c>
      <c r="D234" s="73">
        <v>2</v>
      </c>
      <c r="E234" s="73" t="s">
        <v>37</v>
      </c>
      <c r="F234" s="74" t="s">
        <v>206</v>
      </c>
      <c r="G234" s="75">
        <v>308150</v>
      </c>
      <c r="H234" s="75"/>
      <c r="I234" s="75"/>
      <c r="J234" s="77">
        <f>SUBTOTAL(9,G234:I234)</f>
        <v>308150</v>
      </c>
      <c r="K234" s="88">
        <f t="shared" si="62"/>
        <v>0.6769459718528098</v>
      </c>
    </row>
    <row r="235" spans="1:11" ht="12.75" x14ac:dyDescent="0.2">
      <c r="A235" s="72">
        <v>2</v>
      </c>
      <c r="B235" s="73">
        <v>3</v>
      </c>
      <c r="C235" s="73">
        <v>7</v>
      </c>
      <c r="D235" s="73">
        <v>2</v>
      </c>
      <c r="E235" s="73" t="s">
        <v>32</v>
      </c>
      <c r="F235" s="74" t="s">
        <v>207</v>
      </c>
      <c r="G235" s="96"/>
      <c r="H235" s="75">
        <v>2000</v>
      </c>
      <c r="I235" s="96"/>
      <c r="J235" s="77">
        <f>SUBTOTAL(9,G235:I235)</f>
        <v>2000</v>
      </c>
      <c r="K235" s="88">
        <f t="shared" si="62"/>
        <v>4.3936133172338774E-3</v>
      </c>
    </row>
    <row r="236" spans="1:11" ht="12.75" x14ac:dyDescent="0.2">
      <c r="A236" s="74">
        <v>2</v>
      </c>
      <c r="B236" s="98">
        <v>3</v>
      </c>
      <c r="C236" s="98">
        <v>7</v>
      </c>
      <c r="D236" s="98">
        <v>2</v>
      </c>
      <c r="E236" s="98" t="s">
        <v>34</v>
      </c>
      <c r="F236" s="79" t="s">
        <v>208</v>
      </c>
      <c r="G236" s="96"/>
      <c r="H236" s="75">
        <v>48000</v>
      </c>
      <c r="I236" s="96"/>
      <c r="J236" s="77">
        <f>SUBTOTAL(9,G236:I236)</f>
        <v>48000</v>
      </c>
      <c r="K236" s="88">
        <f t="shared" si="62"/>
        <v>0.10544671961361307</v>
      </c>
    </row>
    <row r="237" spans="1:11" ht="12.75" x14ac:dyDescent="0.2">
      <c r="A237" s="61">
        <v>2</v>
      </c>
      <c r="B237" s="62">
        <v>3</v>
      </c>
      <c r="C237" s="62">
        <v>9</v>
      </c>
      <c r="D237" s="62"/>
      <c r="E237" s="62"/>
      <c r="F237" s="63" t="s">
        <v>209</v>
      </c>
      <c r="G237" s="64">
        <f>+G238+G241+G244+G246+G248+G250+G252</f>
        <v>315176</v>
      </c>
      <c r="H237" s="64">
        <f>+H238+H241+H244+H246+H248+H250+H252</f>
        <v>104860</v>
      </c>
      <c r="I237" s="64">
        <f>+I238+I241+I244+I246+I248+I250+I252</f>
        <v>0</v>
      </c>
      <c r="J237" s="64">
        <f>+J238+J241+J244+J246+J248+J250+J252</f>
        <v>420036</v>
      </c>
      <c r="K237" s="64">
        <f>+K238+K241+K244+K246+K248+K250+K252</f>
        <v>0.92273788165882475</v>
      </c>
    </row>
    <row r="238" spans="1:11" ht="12.75" x14ac:dyDescent="0.2">
      <c r="A238" s="67">
        <v>2</v>
      </c>
      <c r="B238" s="68">
        <v>3</v>
      </c>
      <c r="C238" s="68">
        <v>9</v>
      </c>
      <c r="D238" s="68">
        <v>1</v>
      </c>
      <c r="E238" s="68"/>
      <c r="F238" s="86" t="s">
        <v>210</v>
      </c>
      <c r="G238" s="90">
        <f>+G239+G240</f>
        <v>282620</v>
      </c>
      <c r="H238" s="90">
        <f>+H239+H240</f>
        <v>0</v>
      </c>
      <c r="I238" s="90">
        <f>+I239+I240</f>
        <v>0</v>
      </c>
      <c r="J238" s="90">
        <f>+J239+J240</f>
        <v>282620</v>
      </c>
      <c r="K238" s="80">
        <f>+K239+K240</f>
        <v>0.62086149785831934</v>
      </c>
    </row>
    <row r="239" spans="1:11" ht="12.75" x14ac:dyDescent="0.2">
      <c r="A239" s="72">
        <v>2</v>
      </c>
      <c r="B239" s="73">
        <v>3</v>
      </c>
      <c r="C239" s="73">
        <v>9</v>
      </c>
      <c r="D239" s="73">
        <v>1</v>
      </c>
      <c r="E239" s="73" t="s">
        <v>28</v>
      </c>
      <c r="F239" s="74" t="s">
        <v>211</v>
      </c>
      <c r="G239" s="75">
        <v>187580</v>
      </c>
      <c r="H239" s="75"/>
      <c r="I239" s="75"/>
      <c r="J239" s="77">
        <f>SUBTOTAL(9,G239:I239)</f>
        <v>187580</v>
      </c>
      <c r="K239" s="88">
        <f t="shared" si="62"/>
        <v>0.41207699302336548</v>
      </c>
    </row>
    <row r="240" spans="1:11" ht="12.75" x14ac:dyDescent="0.2">
      <c r="A240" s="72">
        <v>2</v>
      </c>
      <c r="B240" s="73">
        <v>3</v>
      </c>
      <c r="C240" s="73">
        <v>9</v>
      </c>
      <c r="D240" s="73">
        <v>1</v>
      </c>
      <c r="E240" s="73" t="s">
        <v>30</v>
      </c>
      <c r="F240" s="74" t="s">
        <v>212</v>
      </c>
      <c r="G240" s="75">
        <v>95040</v>
      </c>
      <c r="H240" s="75"/>
      <c r="I240" s="75"/>
      <c r="J240" s="77">
        <f>SUBTOTAL(9,G240:I240)</f>
        <v>95040</v>
      </c>
      <c r="K240" s="88">
        <f t="shared" si="62"/>
        <v>0.20878450483495389</v>
      </c>
    </row>
    <row r="241" spans="1:11" ht="22.5" customHeight="1" x14ac:dyDescent="0.2">
      <c r="A241" s="67">
        <v>2</v>
      </c>
      <c r="B241" s="68">
        <v>3</v>
      </c>
      <c r="C241" s="68">
        <v>9</v>
      </c>
      <c r="D241" s="68">
        <v>2</v>
      </c>
      <c r="E241" s="68"/>
      <c r="F241" s="86" t="s">
        <v>213</v>
      </c>
      <c r="G241" s="90">
        <f>+G242+G243</f>
        <v>32556</v>
      </c>
      <c r="H241" s="90">
        <f>+H242+H243</f>
        <v>0</v>
      </c>
      <c r="I241" s="90">
        <f>+I242+I243</f>
        <v>0</v>
      </c>
      <c r="J241" s="90">
        <f>+J242+J243</f>
        <v>32556</v>
      </c>
      <c r="K241" s="80">
        <f>+K242+K243</f>
        <v>7.1519237577933062E-2</v>
      </c>
    </row>
    <row r="242" spans="1:11" ht="12.75" x14ac:dyDescent="0.2">
      <c r="A242" s="72">
        <v>2</v>
      </c>
      <c r="B242" s="73">
        <v>3</v>
      </c>
      <c r="C242" s="73">
        <v>9</v>
      </c>
      <c r="D242" s="73">
        <v>2</v>
      </c>
      <c r="E242" s="73" t="s">
        <v>28</v>
      </c>
      <c r="F242" s="74" t="s">
        <v>214</v>
      </c>
      <c r="G242" s="75">
        <v>32556</v>
      </c>
      <c r="H242" s="75"/>
      <c r="I242" s="75"/>
      <c r="J242" s="77">
        <f>SUBTOTAL(9,G242:I242)</f>
        <v>32556</v>
      </c>
      <c r="K242" s="88">
        <f>IFERROR(J242/$J$18*100,"0.00")</f>
        <v>7.1519237577933062E-2</v>
      </c>
    </row>
    <row r="243" spans="1:11" ht="12.75" x14ac:dyDescent="0.2">
      <c r="A243" s="72">
        <v>2</v>
      </c>
      <c r="B243" s="73">
        <v>3</v>
      </c>
      <c r="C243" s="73">
        <v>9</v>
      </c>
      <c r="D243" s="73">
        <v>2</v>
      </c>
      <c r="E243" s="73" t="s">
        <v>30</v>
      </c>
      <c r="F243" s="74" t="s">
        <v>215</v>
      </c>
      <c r="G243" s="75"/>
      <c r="H243" s="75"/>
      <c r="I243" s="75"/>
      <c r="J243" s="77">
        <f>SUBTOTAL(9,G243:I243)</f>
        <v>0</v>
      </c>
      <c r="K243" s="88">
        <f>IFERROR(J243/$J$18*100,"0.00")</f>
        <v>0</v>
      </c>
    </row>
    <row r="244" spans="1:11" ht="12.75" x14ac:dyDescent="0.2">
      <c r="A244" s="67">
        <v>2</v>
      </c>
      <c r="B244" s="68">
        <v>3</v>
      </c>
      <c r="C244" s="68">
        <v>9</v>
      </c>
      <c r="D244" s="68">
        <v>3</v>
      </c>
      <c r="E244" s="68"/>
      <c r="F244" s="86" t="s">
        <v>216</v>
      </c>
      <c r="G244" s="90">
        <f>+G245</f>
        <v>0</v>
      </c>
      <c r="H244" s="90">
        <f>+H245</f>
        <v>0</v>
      </c>
      <c r="I244" s="90">
        <f>+I245</f>
        <v>0</v>
      </c>
      <c r="J244" s="90">
        <f>+J245</f>
        <v>0</v>
      </c>
      <c r="K244" s="80">
        <f>+K245</f>
        <v>0</v>
      </c>
    </row>
    <row r="245" spans="1:11" ht="12.75" x14ac:dyDescent="0.2">
      <c r="A245" s="72">
        <v>2</v>
      </c>
      <c r="B245" s="73">
        <v>3</v>
      </c>
      <c r="C245" s="73">
        <v>9</v>
      </c>
      <c r="D245" s="73">
        <v>3</v>
      </c>
      <c r="E245" s="73" t="s">
        <v>28</v>
      </c>
      <c r="F245" s="74" t="s">
        <v>216</v>
      </c>
      <c r="G245" s="75"/>
      <c r="H245" s="75"/>
      <c r="I245" s="75"/>
      <c r="J245" s="77">
        <f>SUBTOTAL(9,G245:I245)</f>
        <v>0</v>
      </c>
      <c r="K245" s="88">
        <f>IFERROR(J245/$J$18*100,"0.00")</f>
        <v>0</v>
      </c>
    </row>
    <row r="246" spans="1:11" ht="12.75" x14ac:dyDescent="0.2">
      <c r="A246" s="67">
        <v>2</v>
      </c>
      <c r="B246" s="68">
        <v>3</v>
      </c>
      <c r="C246" s="68">
        <v>9</v>
      </c>
      <c r="D246" s="68">
        <v>5</v>
      </c>
      <c r="E246" s="68"/>
      <c r="F246" s="86" t="s">
        <v>217</v>
      </c>
      <c r="G246" s="90">
        <f>+G247</f>
        <v>0</v>
      </c>
      <c r="H246" s="90">
        <f>+H247</f>
        <v>82860</v>
      </c>
      <c r="I246" s="90">
        <f>+I247</f>
        <v>0</v>
      </c>
      <c r="J246" s="90">
        <f>+J247</f>
        <v>82860</v>
      </c>
      <c r="K246" s="80">
        <f>+K247</f>
        <v>0.18202739973299958</v>
      </c>
    </row>
    <row r="247" spans="1:11" ht="12.75" x14ac:dyDescent="0.2">
      <c r="A247" s="72">
        <v>2</v>
      </c>
      <c r="B247" s="73">
        <v>3</v>
      </c>
      <c r="C247" s="73">
        <v>9</v>
      </c>
      <c r="D247" s="73">
        <v>5</v>
      </c>
      <c r="E247" s="73" t="s">
        <v>28</v>
      </c>
      <c r="F247" s="74" t="s">
        <v>217</v>
      </c>
      <c r="G247" s="96"/>
      <c r="H247" s="96">
        <v>82860</v>
      </c>
      <c r="I247" s="96"/>
      <c r="J247" s="77">
        <f t="shared" ref="J247:J251" si="68">SUBTOTAL(9,G247:I247)</f>
        <v>82860</v>
      </c>
      <c r="K247" s="88">
        <f t="shared" si="62"/>
        <v>0.18202739973299958</v>
      </c>
    </row>
    <row r="248" spans="1:11" ht="12.75" x14ac:dyDescent="0.2">
      <c r="A248" s="67">
        <v>2</v>
      </c>
      <c r="B248" s="68">
        <v>3</v>
      </c>
      <c r="C248" s="68">
        <v>9</v>
      </c>
      <c r="D248" s="68">
        <v>6</v>
      </c>
      <c r="E248" s="68"/>
      <c r="F248" s="86" t="s">
        <v>218</v>
      </c>
      <c r="G248" s="90">
        <f>+G249</f>
        <v>0</v>
      </c>
      <c r="H248" s="90">
        <f>+H249</f>
        <v>10000</v>
      </c>
      <c r="I248" s="90">
        <f>+I249</f>
        <v>0</v>
      </c>
      <c r="J248" s="90">
        <f>+J249</f>
        <v>10000</v>
      </c>
      <c r="K248" s="80">
        <f>+K249</f>
        <v>2.1968066586169389E-2</v>
      </c>
    </row>
    <row r="249" spans="1:11" ht="12.75" x14ac:dyDescent="0.2">
      <c r="A249" s="72">
        <v>2</v>
      </c>
      <c r="B249" s="73">
        <v>3</v>
      </c>
      <c r="C249" s="73">
        <v>9</v>
      </c>
      <c r="D249" s="73">
        <v>6</v>
      </c>
      <c r="E249" s="73" t="s">
        <v>28</v>
      </c>
      <c r="F249" s="74" t="s">
        <v>218</v>
      </c>
      <c r="G249" s="75"/>
      <c r="H249" s="75">
        <v>10000</v>
      </c>
      <c r="I249" s="75"/>
      <c r="J249" s="77">
        <f t="shared" si="68"/>
        <v>10000</v>
      </c>
      <c r="K249" s="88">
        <f t="shared" si="62"/>
        <v>2.1968066586169389E-2</v>
      </c>
    </row>
    <row r="250" spans="1:11" ht="12.75" x14ac:dyDescent="0.2">
      <c r="A250" s="67">
        <v>2</v>
      </c>
      <c r="B250" s="68">
        <v>3</v>
      </c>
      <c r="C250" s="68">
        <v>9</v>
      </c>
      <c r="D250" s="68">
        <v>8</v>
      </c>
      <c r="E250" s="68"/>
      <c r="F250" s="86" t="s">
        <v>219</v>
      </c>
      <c r="G250" s="90">
        <f>+G251</f>
        <v>0</v>
      </c>
      <c r="H250" s="90">
        <f t="shared" ref="H250:K250" si="69">+H251</f>
        <v>12000</v>
      </c>
      <c r="I250" s="90">
        <f t="shared" si="69"/>
        <v>0</v>
      </c>
      <c r="J250" s="90">
        <f t="shared" si="69"/>
        <v>12000</v>
      </c>
      <c r="K250" s="80">
        <f t="shared" si="69"/>
        <v>2.6361679903403268E-2</v>
      </c>
    </row>
    <row r="251" spans="1:11" ht="12.75" x14ac:dyDescent="0.2">
      <c r="A251" s="72">
        <v>2</v>
      </c>
      <c r="B251" s="73">
        <v>3</v>
      </c>
      <c r="C251" s="73">
        <v>9</v>
      </c>
      <c r="D251" s="73">
        <v>8</v>
      </c>
      <c r="E251" s="73" t="s">
        <v>28</v>
      </c>
      <c r="F251" s="74" t="s">
        <v>219</v>
      </c>
      <c r="G251" s="96"/>
      <c r="H251" s="96">
        <v>12000</v>
      </c>
      <c r="I251" s="96"/>
      <c r="J251" s="77">
        <f t="shared" si="68"/>
        <v>12000</v>
      </c>
      <c r="K251" s="88">
        <f t="shared" si="62"/>
        <v>2.6361679903403268E-2</v>
      </c>
    </row>
    <row r="252" spans="1:11" ht="23.25" customHeight="1" x14ac:dyDescent="0.2">
      <c r="A252" s="67">
        <v>2</v>
      </c>
      <c r="B252" s="68">
        <v>3</v>
      </c>
      <c r="C252" s="68">
        <v>9</v>
      </c>
      <c r="D252" s="68">
        <v>9</v>
      </c>
      <c r="E252" s="68"/>
      <c r="F252" s="86" t="s">
        <v>220</v>
      </c>
      <c r="G252" s="90">
        <f>+G253</f>
        <v>0</v>
      </c>
      <c r="H252" s="90">
        <f>+H253</f>
        <v>0</v>
      </c>
      <c r="I252" s="90">
        <f>+I253</f>
        <v>0</v>
      </c>
      <c r="J252" s="90">
        <f>+J253</f>
        <v>0</v>
      </c>
      <c r="K252" s="80">
        <f>+K253</f>
        <v>0</v>
      </c>
    </row>
    <row r="253" spans="1:11" ht="15.75" customHeight="1" x14ac:dyDescent="0.2">
      <c r="A253" s="72">
        <v>2</v>
      </c>
      <c r="B253" s="73">
        <v>3</v>
      </c>
      <c r="C253" s="73">
        <v>9</v>
      </c>
      <c r="D253" s="73">
        <v>9</v>
      </c>
      <c r="E253" s="73" t="s">
        <v>28</v>
      </c>
      <c r="F253" s="74" t="s">
        <v>220</v>
      </c>
      <c r="G253" s="75"/>
      <c r="H253" s="75"/>
      <c r="I253" s="75"/>
      <c r="J253" s="77">
        <f>SUBTOTAL(9,G253:I253)</f>
        <v>0</v>
      </c>
      <c r="K253" s="88">
        <f>IFERROR(J253/$J$18*100,"0.00")</f>
        <v>0</v>
      </c>
    </row>
    <row r="254" spans="1:11" ht="12.75" x14ac:dyDescent="0.2">
      <c r="A254" s="55">
        <v>2</v>
      </c>
      <c r="B254" s="56">
        <v>4</v>
      </c>
      <c r="C254" s="56"/>
      <c r="D254" s="56"/>
      <c r="E254" s="56"/>
      <c r="F254" s="57" t="s">
        <v>221</v>
      </c>
      <c r="G254" s="58">
        <f>+G262+G265</f>
        <v>0</v>
      </c>
      <c r="H254" s="58">
        <f>+H262+H265</f>
        <v>0</v>
      </c>
      <c r="I254" s="58">
        <f>+I262+I265</f>
        <v>0</v>
      </c>
      <c r="J254" s="58">
        <f>+J262+J265</f>
        <v>0</v>
      </c>
      <c r="K254" s="58">
        <f>+K262+K265</f>
        <v>0</v>
      </c>
    </row>
    <row r="255" spans="1:11" ht="12.75" x14ac:dyDescent="0.2">
      <c r="A255" s="67">
        <v>2</v>
      </c>
      <c r="B255" s="68">
        <v>4</v>
      </c>
      <c r="C255" s="68">
        <v>1</v>
      </c>
      <c r="D255" s="68">
        <v>2</v>
      </c>
      <c r="E255" s="68"/>
      <c r="F255" s="86" t="s">
        <v>222</v>
      </c>
      <c r="G255" s="90">
        <f>+G256+G257</f>
        <v>0</v>
      </c>
      <c r="H255" s="90">
        <f>+H256+H257</f>
        <v>0</v>
      </c>
      <c r="I255" s="90">
        <f>+I256+I257</f>
        <v>0</v>
      </c>
      <c r="J255" s="90">
        <f>+J256+J257</f>
        <v>0</v>
      </c>
      <c r="K255" s="80">
        <f>+K256+K257</f>
        <v>0</v>
      </c>
    </row>
    <row r="256" spans="1:11" ht="12.75" x14ac:dyDescent="0.2">
      <c r="A256" s="72">
        <v>2</v>
      </c>
      <c r="B256" s="73">
        <v>4</v>
      </c>
      <c r="C256" s="73">
        <v>1</v>
      </c>
      <c r="D256" s="73">
        <v>2</v>
      </c>
      <c r="E256" s="73" t="s">
        <v>28</v>
      </c>
      <c r="F256" s="79" t="s">
        <v>223</v>
      </c>
      <c r="G256" s="75"/>
      <c r="H256" s="75"/>
      <c r="I256" s="75"/>
      <c r="J256" s="77">
        <f>SUBTOTAL(9,G256:I256)</f>
        <v>0</v>
      </c>
      <c r="K256" s="88">
        <f t="shared" si="62"/>
        <v>0</v>
      </c>
    </row>
    <row r="257" spans="1:11" ht="12.75" x14ac:dyDescent="0.2">
      <c r="A257" s="72">
        <v>2</v>
      </c>
      <c r="B257" s="73">
        <v>4</v>
      </c>
      <c r="C257" s="73">
        <v>1</v>
      </c>
      <c r="D257" s="73">
        <v>2</v>
      </c>
      <c r="E257" s="73" t="s">
        <v>30</v>
      </c>
      <c r="F257" s="79" t="s">
        <v>224</v>
      </c>
      <c r="G257" s="75"/>
      <c r="H257" s="75"/>
      <c r="I257" s="75"/>
      <c r="J257" s="77">
        <f>SUBTOTAL(9,G257:I257)</f>
        <v>0</v>
      </c>
      <c r="K257" s="88">
        <f t="shared" si="62"/>
        <v>0</v>
      </c>
    </row>
    <row r="258" spans="1:11" ht="12.75" x14ac:dyDescent="0.2">
      <c r="A258" s="67">
        <v>2</v>
      </c>
      <c r="B258" s="68">
        <v>4</v>
      </c>
      <c r="C258" s="68">
        <v>1</v>
      </c>
      <c r="D258" s="68">
        <v>5</v>
      </c>
      <c r="E258" s="68"/>
      <c r="F258" s="69" t="s">
        <v>225</v>
      </c>
      <c r="G258" s="70">
        <f>+G259</f>
        <v>0</v>
      </c>
      <c r="H258" s="70">
        <f>+H259</f>
        <v>0</v>
      </c>
      <c r="I258" s="70">
        <f>+I259</f>
        <v>0</v>
      </c>
      <c r="J258" s="70">
        <f>+J259</f>
        <v>0</v>
      </c>
      <c r="K258" s="80">
        <f>+K259</f>
        <v>0</v>
      </c>
    </row>
    <row r="259" spans="1:11" ht="12.75" x14ac:dyDescent="0.2">
      <c r="A259" s="72">
        <v>2</v>
      </c>
      <c r="B259" s="73">
        <v>4</v>
      </c>
      <c r="C259" s="73">
        <v>1</v>
      </c>
      <c r="D259" s="73">
        <v>5</v>
      </c>
      <c r="E259" s="73" t="s">
        <v>28</v>
      </c>
      <c r="F259" s="79" t="s">
        <v>225</v>
      </c>
      <c r="G259" s="96"/>
      <c r="H259" s="96"/>
      <c r="I259" s="96"/>
      <c r="J259" s="77">
        <f>SUBTOTAL(9,G259:I259)</f>
        <v>0</v>
      </c>
      <c r="K259" s="88">
        <f>IFERROR(J259/$J$18*100,"0.00")</f>
        <v>0</v>
      </c>
    </row>
    <row r="260" spans="1:11" ht="23.25" customHeight="1" x14ac:dyDescent="0.2">
      <c r="A260" s="67">
        <v>2</v>
      </c>
      <c r="B260" s="68">
        <v>4</v>
      </c>
      <c r="C260" s="68">
        <v>1</v>
      </c>
      <c r="D260" s="68">
        <v>6</v>
      </c>
      <c r="E260" s="73"/>
      <c r="F260" s="69" t="s">
        <v>226</v>
      </c>
      <c r="G260" s="90">
        <f>+G261</f>
        <v>0</v>
      </c>
      <c r="H260" s="90">
        <f>+H261</f>
        <v>0</v>
      </c>
      <c r="I260" s="90">
        <f>+I261</f>
        <v>0</v>
      </c>
      <c r="J260" s="90">
        <f>+J261</f>
        <v>0</v>
      </c>
      <c r="K260" s="80">
        <f>+K261</f>
        <v>0</v>
      </c>
    </row>
    <row r="261" spans="1:11" ht="12.75" x14ac:dyDescent="0.2">
      <c r="A261" s="72">
        <v>2</v>
      </c>
      <c r="B261" s="73">
        <v>4</v>
      </c>
      <c r="C261" s="73">
        <v>1</v>
      </c>
      <c r="D261" s="73">
        <v>6</v>
      </c>
      <c r="E261" s="73" t="s">
        <v>28</v>
      </c>
      <c r="F261" s="79" t="s">
        <v>227</v>
      </c>
      <c r="G261" s="96"/>
      <c r="H261" s="96"/>
      <c r="I261" s="96"/>
      <c r="J261" s="77">
        <f>SUBTOTAL(9,G261:I261)</f>
        <v>0</v>
      </c>
      <c r="K261" s="88">
        <f>IFERROR(J261/$J$18*100,"0.00")</f>
        <v>0</v>
      </c>
    </row>
    <row r="262" spans="1:11" ht="12.75" x14ac:dyDescent="0.2">
      <c r="A262" s="61">
        <v>2</v>
      </c>
      <c r="B262" s="62">
        <v>4</v>
      </c>
      <c r="C262" s="62">
        <v>4</v>
      </c>
      <c r="D262" s="62"/>
      <c r="E262" s="62"/>
      <c r="F262" s="63" t="s">
        <v>228</v>
      </c>
      <c r="G262" s="64">
        <f t="shared" ref="G262:K263" si="70">+G263</f>
        <v>0</v>
      </c>
      <c r="H262" s="64">
        <f t="shared" si="70"/>
        <v>0</v>
      </c>
      <c r="I262" s="64">
        <f t="shared" si="70"/>
        <v>0</v>
      </c>
      <c r="J262" s="64">
        <f>+J263</f>
        <v>0</v>
      </c>
      <c r="K262" s="97">
        <f t="shared" si="70"/>
        <v>0</v>
      </c>
    </row>
    <row r="263" spans="1:11" ht="27" customHeight="1" x14ac:dyDescent="0.2">
      <c r="A263" s="99">
        <v>2</v>
      </c>
      <c r="B263" s="68">
        <v>4</v>
      </c>
      <c r="C263" s="68">
        <v>4</v>
      </c>
      <c r="D263" s="68">
        <v>1</v>
      </c>
      <c r="E263" s="68"/>
      <c r="F263" s="69" t="s">
        <v>229</v>
      </c>
      <c r="G263" s="90">
        <f t="shared" si="70"/>
        <v>0</v>
      </c>
      <c r="H263" s="90">
        <f t="shared" si="70"/>
        <v>0</v>
      </c>
      <c r="I263" s="90">
        <f t="shared" si="70"/>
        <v>0</v>
      </c>
      <c r="J263" s="90">
        <f t="shared" si="70"/>
        <v>0</v>
      </c>
      <c r="K263" s="80">
        <f t="shared" si="70"/>
        <v>0</v>
      </c>
    </row>
    <row r="264" spans="1:11" ht="22.5" x14ac:dyDescent="0.2">
      <c r="A264" s="100">
        <v>2</v>
      </c>
      <c r="B264" s="73">
        <v>4</v>
      </c>
      <c r="C264" s="73">
        <v>4</v>
      </c>
      <c r="D264" s="73">
        <v>1</v>
      </c>
      <c r="E264" s="73" t="s">
        <v>37</v>
      </c>
      <c r="F264" s="79" t="s">
        <v>230</v>
      </c>
      <c r="G264" s="75"/>
      <c r="H264" s="76"/>
      <c r="I264" s="76"/>
      <c r="J264" s="77">
        <f>SUBTOTAL(9,G264:I264)</f>
        <v>0</v>
      </c>
      <c r="K264" s="88">
        <f>IFERROR(J264/$J$18*100,"0.00")</f>
        <v>0</v>
      </c>
    </row>
    <row r="265" spans="1:11" ht="12.75" x14ac:dyDescent="0.2">
      <c r="A265" s="61">
        <v>2</v>
      </c>
      <c r="B265" s="62">
        <v>4</v>
      </c>
      <c r="C265" s="62">
        <v>9</v>
      </c>
      <c r="D265" s="62"/>
      <c r="E265" s="62"/>
      <c r="F265" s="63" t="s">
        <v>231</v>
      </c>
      <c r="G265" s="64">
        <f>+G266+G268</f>
        <v>0</v>
      </c>
      <c r="H265" s="64">
        <f t="shared" ref="H265:K265" si="71">+H266+H268</f>
        <v>0</v>
      </c>
      <c r="I265" s="64">
        <f t="shared" si="71"/>
        <v>0</v>
      </c>
      <c r="J265" s="64">
        <f>+J266+J268</f>
        <v>0</v>
      </c>
      <c r="K265" s="64">
        <f t="shared" si="71"/>
        <v>0</v>
      </c>
    </row>
    <row r="266" spans="1:11" ht="12.75" x14ac:dyDescent="0.2">
      <c r="A266" s="67">
        <v>2</v>
      </c>
      <c r="B266" s="68">
        <v>4</v>
      </c>
      <c r="C266" s="68">
        <v>9</v>
      </c>
      <c r="D266" s="68">
        <v>1</v>
      </c>
      <c r="E266" s="68"/>
      <c r="F266" s="69" t="s">
        <v>231</v>
      </c>
      <c r="G266" s="90">
        <f>+G267</f>
        <v>0</v>
      </c>
      <c r="H266" s="90">
        <f t="shared" ref="H266:K266" si="72">+H267</f>
        <v>0</v>
      </c>
      <c r="I266" s="90">
        <f t="shared" si="72"/>
        <v>0</v>
      </c>
      <c r="J266" s="90">
        <f t="shared" si="72"/>
        <v>0</v>
      </c>
      <c r="K266" s="80">
        <f t="shared" si="72"/>
        <v>0</v>
      </c>
    </row>
    <row r="267" spans="1:11" ht="12.75" x14ac:dyDescent="0.2">
      <c r="A267" s="72">
        <v>2</v>
      </c>
      <c r="B267" s="73">
        <v>4</v>
      </c>
      <c r="C267" s="73">
        <v>9</v>
      </c>
      <c r="D267" s="73">
        <v>1</v>
      </c>
      <c r="E267" s="73" t="s">
        <v>28</v>
      </c>
      <c r="F267" s="79" t="s">
        <v>231</v>
      </c>
      <c r="G267" s="96"/>
      <c r="H267" s="96"/>
      <c r="I267" s="96"/>
      <c r="J267" s="77">
        <f>SUM(G267:I267)</f>
        <v>0</v>
      </c>
      <c r="K267" s="88">
        <f t="shared" ref="K267:K330" si="73">IFERROR(J267/$J$18*100,"0.00")</f>
        <v>0</v>
      </c>
    </row>
    <row r="268" spans="1:11" ht="24.75" customHeight="1" x14ac:dyDescent="0.2">
      <c r="A268" s="67">
        <v>2</v>
      </c>
      <c r="B268" s="68">
        <v>4</v>
      </c>
      <c r="C268" s="68">
        <v>9</v>
      </c>
      <c r="D268" s="68">
        <v>4</v>
      </c>
      <c r="E268" s="68"/>
      <c r="F268" s="69" t="s">
        <v>232</v>
      </c>
      <c r="G268" s="90">
        <f>+G269</f>
        <v>0</v>
      </c>
      <c r="H268" s="90">
        <f>+H269</f>
        <v>0</v>
      </c>
      <c r="I268" s="90">
        <f>+I269</f>
        <v>0</v>
      </c>
      <c r="J268" s="90">
        <f>+J269</f>
        <v>0</v>
      </c>
      <c r="K268" s="80">
        <f>+K269</f>
        <v>0</v>
      </c>
    </row>
    <row r="269" spans="1:11" ht="12.75" x14ac:dyDescent="0.2">
      <c r="A269" s="72">
        <v>2</v>
      </c>
      <c r="B269" s="73">
        <v>4</v>
      </c>
      <c r="C269" s="73">
        <v>9</v>
      </c>
      <c r="D269" s="73">
        <v>4</v>
      </c>
      <c r="E269" s="73" t="s">
        <v>28</v>
      </c>
      <c r="F269" s="79" t="s">
        <v>232</v>
      </c>
      <c r="G269" s="96"/>
      <c r="H269" s="96"/>
      <c r="I269" s="96"/>
      <c r="J269" s="77">
        <f>SUM(G269:I269)</f>
        <v>0</v>
      </c>
      <c r="K269" s="88">
        <f>IFERROR(J269/$J$18*100,"0.00")</f>
        <v>0</v>
      </c>
    </row>
    <row r="270" spans="1:11" ht="12.75" x14ac:dyDescent="0.2">
      <c r="A270" s="55">
        <v>2</v>
      </c>
      <c r="B270" s="56">
        <v>6</v>
      </c>
      <c r="C270" s="56"/>
      <c r="D270" s="56"/>
      <c r="E270" s="56"/>
      <c r="F270" s="57" t="s">
        <v>233</v>
      </c>
      <c r="G270" s="58">
        <f>+G271+G282+G289+G294+G301+G310+G313</f>
        <v>0</v>
      </c>
      <c r="H270" s="58">
        <f>+H271+H282+H289+H294+H301+H310+H313</f>
        <v>358000</v>
      </c>
      <c r="I270" s="58">
        <f>+I271+I282+I289+I294+I301+I310+I313</f>
        <v>0</v>
      </c>
      <c r="J270" s="58">
        <f>+J271+J282+J289+J294+J301+J310+J313</f>
        <v>358000</v>
      </c>
      <c r="K270" s="58">
        <f>+K271+K282+K289+K294+K301+K310+K313</f>
        <v>0.78645678378486417</v>
      </c>
    </row>
    <row r="271" spans="1:11" ht="12.75" x14ac:dyDescent="0.2">
      <c r="A271" s="61">
        <v>2</v>
      </c>
      <c r="B271" s="62">
        <v>6</v>
      </c>
      <c r="C271" s="62">
        <v>1</v>
      </c>
      <c r="D271" s="62"/>
      <c r="E271" s="62"/>
      <c r="F271" s="63" t="s">
        <v>234</v>
      </c>
      <c r="G271" s="64">
        <f>+G272+G274+G276+G278+G280</f>
        <v>0</v>
      </c>
      <c r="H271" s="64">
        <f>+H272+H274+H276+H278+H280</f>
        <v>310000</v>
      </c>
      <c r="I271" s="64">
        <f>+I272+I274+I276+I278+I280</f>
        <v>0</v>
      </c>
      <c r="J271" s="64">
        <f>+J272+J274+J276+J278+J280</f>
        <v>310000</v>
      </c>
      <c r="K271" s="64">
        <f>+K272+K274+K276+K278+K280</f>
        <v>0.68101006417125109</v>
      </c>
    </row>
    <row r="272" spans="1:11" ht="12.75" x14ac:dyDescent="0.2">
      <c r="A272" s="67">
        <v>2</v>
      </c>
      <c r="B272" s="68">
        <v>6</v>
      </c>
      <c r="C272" s="68">
        <v>1</v>
      </c>
      <c r="D272" s="68">
        <v>1</v>
      </c>
      <c r="E272" s="68"/>
      <c r="F272" s="86" t="s">
        <v>235</v>
      </c>
      <c r="G272" s="90">
        <f>+G273</f>
        <v>0</v>
      </c>
      <c r="H272" s="90">
        <f>+H273</f>
        <v>290000</v>
      </c>
      <c r="I272" s="90">
        <f>+I273</f>
        <v>0</v>
      </c>
      <c r="J272" s="90">
        <f>+J273</f>
        <v>290000</v>
      </c>
      <c r="K272" s="80">
        <f>+K273</f>
        <v>0.6370739309989123</v>
      </c>
    </row>
    <row r="273" spans="1:11" ht="12.75" x14ac:dyDescent="0.2">
      <c r="A273" s="72">
        <v>2</v>
      </c>
      <c r="B273" s="73">
        <v>6</v>
      </c>
      <c r="C273" s="73">
        <v>1</v>
      </c>
      <c r="D273" s="73">
        <v>1</v>
      </c>
      <c r="E273" s="73" t="s">
        <v>28</v>
      </c>
      <c r="F273" s="74" t="s">
        <v>235</v>
      </c>
      <c r="G273" s="96"/>
      <c r="H273" s="76">
        <v>290000</v>
      </c>
      <c r="I273" s="76"/>
      <c r="J273" s="77">
        <f>SUBTOTAL(9,G273:I273)</f>
        <v>290000</v>
      </c>
      <c r="K273" s="88">
        <f t="shared" si="73"/>
        <v>0.6370739309989123</v>
      </c>
    </row>
    <row r="274" spans="1:11" ht="12.75" x14ac:dyDescent="0.2">
      <c r="A274" s="67">
        <v>2</v>
      </c>
      <c r="B274" s="68">
        <v>6</v>
      </c>
      <c r="C274" s="68">
        <v>1</v>
      </c>
      <c r="D274" s="68">
        <v>2</v>
      </c>
      <c r="E274" s="68"/>
      <c r="F274" s="86" t="s">
        <v>236</v>
      </c>
      <c r="G274" s="90">
        <f>+G275</f>
        <v>0</v>
      </c>
      <c r="H274" s="90">
        <f>+H275</f>
        <v>0</v>
      </c>
      <c r="I274" s="90">
        <f>+I275</f>
        <v>0</v>
      </c>
      <c r="J274" s="90">
        <f>+J275</f>
        <v>0</v>
      </c>
      <c r="K274" s="80">
        <f>+K275</f>
        <v>0</v>
      </c>
    </row>
    <row r="275" spans="1:11" ht="12.75" x14ac:dyDescent="0.2">
      <c r="A275" s="72">
        <v>2</v>
      </c>
      <c r="B275" s="73">
        <v>6</v>
      </c>
      <c r="C275" s="73">
        <v>1</v>
      </c>
      <c r="D275" s="73">
        <v>2</v>
      </c>
      <c r="E275" s="73" t="s">
        <v>28</v>
      </c>
      <c r="F275" s="79" t="s">
        <v>236</v>
      </c>
      <c r="G275" s="96"/>
      <c r="H275" s="101"/>
      <c r="I275" s="101"/>
      <c r="J275" s="77">
        <f>SUBTOTAL(9,G275:I275)</f>
        <v>0</v>
      </c>
      <c r="K275" s="88">
        <f>IFERROR(J275/$J$18*100,"0.00")</f>
        <v>0</v>
      </c>
    </row>
    <row r="276" spans="1:11" ht="12.75" x14ac:dyDescent="0.2">
      <c r="A276" s="67">
        <v>2</v>
      </c>
      <c r="B276" s="68">
        <v>6</v>
      </c>
      <c r="C276" s="68">
        <v>1</v>
      </c>
      <c r="D276" s="68">
        <v>3</v>
      </c>
      <c r="E276" s="68"/>
      <c r="F276" s="69" t="s">
        <v>237</v>
      </c>
      <c r="G276" s="90">
        <f>+G277</f>
        <v>0</v>
      </c>
      <c r="H276" s="90">
        <f>+H277</f>
        <v>0</v>
      </c>
      <c r="I276" s="90">
        <f>+I277</f>
        <v>0</v>
      </c>
      <c r="J276" s="90">
        <f>+J277</f>
        <v>0</v>
      </c>
      <c r="K276" s="80">
        <f>+K277</f>
        <v>0</v>
      </c>
    </row>
    <row r="277" spans="1:11" ht="12.75" x14ac:dyDescent="0.2">
      <c r="A277" s="72">
        <v>2</v>
      </c>
      <c r="B277" s="73">
        <v>6</v>
      </c>
      <c r="C277" s="73">
        <v>1</v>
      </c>
      <c r="D277" s="73">
        <v>3</v>
      </c>
      <c r="E277" s="73" t="s">
        <v>28</v>
      </c>
      <c r="F277" s="79" t="s">
        <v>237</v>
      </c>
      <c r="G277" s="96"/>
      <c r="H277" s="76"/>
      <c r="I277" s="76"/>
      <c r="J277" s="77">
        <f>SUBTOTAL(9,G277:I277)</f>
        <v>0</v>
      </c>
      <c r="K277" s="88">
        <f>IFERROR(J277/$J$18*100,"0.00")</f>
        <v>0</v>
      </c>
    </row>
    <row r="278" spans="1:11" ht="12.75" x14ac:dyDescent="0.2">
      <c r="A278" s="67">
        <v>2</v>
      </c>
      <c r="B278" s="68">
        <v>6</v>
      </c>
      <c r="C278" s="68">
        <v>1</v>
      </c>
      <c r="D278" s="68">
        <v>4</v>
      </c>
      <c r="E278" s="68"/>
      <c r="F278" s="86" t="s">
        <v>238</v>
      </c>
      <c r="G278" s="90">
        <f>+G279</f>
        <v>0</v>
      </c>
      <c r="H278" s="90">
        <f>+H279</f>
        <v>20000</v>
      </c>
      <c r="I278" s="90">
        <f>+I279</f>
        <v>0</v>
      </c>
      <c r="J278" s="90">
        <f>+J279</f>
        <v>20000</v>
      </c>
      <c r="K278" s="80">
        <f>+K279</f>
        <v>4.3936133172338777E-2</v>
      </c>
    </row>
    <row r="279" spans="1:11" ht="12.75" x14ac:dyDescent="0.2">
      <c r="A279" s="72">
        <v>2</v>
      </c>
      <c r="B279" s="73">
        <v>6</v>
      </c>
      <c r="C279" s="73">
        <v>1</v>
      </c>
      <c r="D279" s="73">
        <v>4</v>
      </c>
      <c r="E279" s="73" t="s">
        <v>28</v>
      </c>
      <c r="F279" s="79" t="s">
        <v>238</v>
      </c>
      <c r="G279" s="96"/>
      <c r="H279" s="101">
        <v>20000</v>
      </c>
      <c r="I279" s="101"/>
      <c r="J279" s="77">
        <f>SUBTOTAL(9,G279:I279)</f>
        <v>20000</v>
      </c>
      <c r="K279" s="88">
        <f>IFERROR(J279/$J$18*100,"0.00")</f>
        <v>4.3936133172338777E-2</v>
      </c>
    </row>
    <row r="280" spans="1:11" ht="12.75" x14ac:dyDescent="0.2">
      <c r="A280" s="67">
        <v>2</v>
      </c>
      <c r="B280" s="68">
        <v>6</v>
      </c>
      <c r="C280" s="68">
        <v>1</v>
      </c>
      <c r="D280" s="68">
        <v>9</v>
      </c>
      <c r="E280" s="68"/>
      <c r="F280" s="86" t="s">
        <v>239</v>
      </c>
      <c r="G280" s="90">
        <f>+G281</f>
        <v>0</v>
      </c>
      <c r="H280" s="90">
        <f>+H281</f>
        <v>0</v>
      </c>
      <c r="I280" s="90">
        <f>+I281</f>
        <v>0</v>
      </c>
      <c r="J280" s="90">
        <f>+J281</f>
        <v>0</v>
      </c>
      <c r="K280" s="80">
        <f t="shared" ref="K280" si="74">+K281</f>
        <v>0</v>
      </c>
    </row>
    <row r="281" spans="1:11" ht="12.75" x14ac:dyDescent="0.2">
      <c r="A281" s="72">
        <v>2</v>
      </c>
      <c r="B281" s="73">
        <v>6</v>
      </c>
      <c r="C281" s="73">
        <v>1</v>
      </c>
      <c r="D281" s="73">
        <v>9</v>
      </c>
      <c r="E281" s="73" t="s">
        <v>28</v>
      </c>
      <c r="F281" s="79" t="s">
        <v>239</v>
      </c>
      <c r="G281" s="96"/>
      <c r="H281" s="76"/>
      <c r="I281" s="76"/>
      <c r="J281" s="77">
        <f>SUBTOTAL(9,G281:I281)</f>
        <v>0</v>
      </c>
      <c r="K281" s="88">
        <f>IFERROR(J281/$J$18*100,"0.00")</f>
        <v>0</v>
      </c>
    </row>
    <row r="282" spans="1:11" ht="12.75" x14ac:dyDescent="0.2">
      <c r="A282" s="61">
        <v>2</v>
      </c>
      <c r="B282" s="62">
        <v>6</v>
      </c>
      <c r="C282" s="62">
        <v>2</v>
      </c>
      <c r="D282" s="62"/>
      <c r="E282" s="62"/>
      <c r="F282" s="63" t="s">
        <v>240</v>
      </c>
      <c r="G282" s="64">
        <f>+G283+G285+G287</f>
        <v>0</v>
      </c>
      <c r="H282" s="64">
        <f>+H283+H285+H287</f>
        <v>0</v>
      </c>
      <c r="I282" s="64">
        <f>+I283+I285+I287</f>
        <v>0</v>
      </c>
      <c r="J282" s="64">
        <f>+J283+J285+J287</f>
        <v>0</v>
      </c>
      <c r="K282" s="64">
        <f>+K283+K285+K287</f>
        <v>0</v>
      </c>
    </row>
    <row r="283" spans="1:11" ht="12.75" x14ac:dyDescent="0.2">
      <c r="A283" s="67">
        <v>2</v>
      </c>
      <c r="B283" s="68">
        <v>6</v>
      </c>
      <c r="C283" s="68">
        <v>2</v>
      </c>
      <c r="D283" s="68">
        <v>1</v>
      </c>
      <c r="E283" s="68"/>
      <c r="F283" s="86" t="s">
        <v>241</v>
      </c>
      <c r="G283" s="90">
        <f>+G284</f>
        <v>0</v>
      </c>
      <c r="H283" s="90">
        <f>+H284</f>
        <v>0</v>
      </c>
      <c r="I283" s="90">
        <f>+I284</f>
        <v>0</v>
      </c>
      <c r="J283" s="90">
        <f>+J284</f>
        <v>0</v>
      </c>
      <c r="K283" s="80">
        <f>+K284</f>
        <v>0</v>
      </c>
    </row>
    <row r="284" spans="1:11" ht="12.75" x14ac:dyDescent="0.2">
      <c r="A284" s="72">
        <v>2</v>
      </c>
      <c r="B284" s="73">
        <v>6</v>
      </c>
      <c r="C284" s="73">
        <v>2</v>
      </c>
      <c r="D284" s="73">
        <v>1</v>
      </c>
      <c r="E284" s="73" t="s">
        <v>28</v>
      </c>
      <c r="F284" s="79" t="s">
        <v>241</v>
      </c>
      <c r="G284" s="96"/>
      <c r="H284" s="76"/>
      <c r="I284" s="76"/>
      <c r="J284" s="77">
        <f>SUBTOTAL(9,G284:I284)</f>
        <v>0</v>
      </c>
      <c r="K284" s="88">
        <f>IFERROR(J284/$J$18*100,"0.00")</f>
        <v>0</v>
      </c>
    </row>
    <row r="285" spans="1:11" ht="12.75" x14ac:dyDescent="0.2">
      <c r="A285" s="67">
        <v>2</v>
      </c>
      <c r="B285" s="68">
        <v>6</v>
      </c>
      <c r="C285" s="68">
        <v>2</v>
      </c>
      <c r="D285" s="68">
        <v>3</v>
      </c>
      <c r="E285" s="68"/>
      <c r="F285" s="86" t="s">
        <v>242</v>
      </c>
      <c r="G285" s="90">
        <f>+G286</f>
        <v>0</v>
      </c>
      <c r="H285" s="90">
        <f>+H286</f>
        <v>0</v>
      </c>
      <c r="I285" s="90">
        <f>+I286</f>
        <v>0</v>
      </c>
      <c r="J285" s="90">
        <f>+J286</f>
        <v>0</v>
      </c>
      <c r="K285" s="80">
        <f>+K286</f>
        <v>0</v>
      </c>
    </row>
    <row r="286" spans="1:11" ht="12.75" x14ac:dyDescent="0.2">
      <c r="A286" s="72">
        <v>2</v>
      </c>
      <c r="B286" s="73">
        <v>6</v>
      </c>
      <c r="C286" s="73">
        <v>2</v>
      </c>
      <c r="D286" s="73">
        <v>3</v>
      </c>
      <c r="E286" s="73" t="s">
        <v>28</v>
      </c>
      <c r="F286" s="79" t="s">
        <v>242</v>
      </c>
      <c r="G286" s="96"/>
      <c r="H286" s="101"/>
      <c r="I286" s="101"/>
      <c r="J286" s="77">
        <f>SUBTOTAL(9,G286:I286)</f>
        <v>0</v>
      </c>
      <c r="K286" s="88">
        <f>IFERROR(J286/$J$18*100,"0.00")</f>
        <v>0</v>
      </c>
    </row>
    <row r="287" spans="1:11" ht="12.75" x14ac:dyDescent="0.2">
      <c r="A287" s="67">
        <v>2</v>
      </c>
      <c r="B287" s="68">
        <v>6</v>
      </c>
      <c r="C287" s="68">
        <v>2</v>
      </c>
      <c r="D287" s="68">
        <v>4</v>
      </c>
      <c r="E287" s="68"/>
      <c r="F287" s="86" t="s">
        <v>243</v>
      </c>
      <c r="G287" s="90">
        <f>+G288</f>
        <v>0</v>
      </c>
      <c r="H287" s="90">
        <f>+H288</f>
        <v>0</v>
      </c>
      <c r="I287" s="90">
        <f>+I288</f>
        <v>0</v>
      </c>
      <c r="J287" s="90">
        <f>+J288</f>
        <v>0</v>
      </c>
      <c r="K287" s="80">
        <f t="shared" ref="K287" si="75">+K288</f>
        <v>0</v>
      </c>
    </row>
    <row r="288" spans="1:11" ht="12.75" x14ac:dyDescent="0.2">
      <c r="A288" s="72">
        <v>2</v>
      </c>
      <c r="B288" s="73">
        <v>6</v>
      </c>
      <c r="C288" s="73">
        <v>2</v>
      </c>
      <c r="D288" s="73">
        <v>4</v>
      </c>
      <c r="E288" s="73" t="s">
        <v>28</v>
      </c>
      <c r="F288" s="74" t="s">
        <v>243</v>
      </c>
      <c r="G288" s="96"/>
      <c r="H288" s="76"/>
      <c r="I288" s="76"/>
      <c r="J288" s="77">
        <f>SUBTOTAL(9,G288:I288)</f>
        <v>0</v>
      </c>
      <c r="K288" s="88">
        <f>IFERROR(J288/$J$18*100,"0.00")</f>
        <v>0</v>
      </c>
    </row>
    <row r="289" spans="1:11" ht="12.75" x14ac:dyDescent="0.2">
      <c r="A289" s="61">
        <v>2</v>
      </c>
      <c r="B289" s="62">
        <v>6</v>
      </c>
      <c r="C289" s="62">
        <v>3</v>
      </c>
      <c r="D289" s="62"/>
      <c r="E289" s="62"/>
      <c r="F289" s="63" t="s">
        <v>244</v>
      </c>
      <c r="G289" s="64">
        <f>+G290+G292</f>
        <v>0</v>
      </c>
      <c r="H289" s="64">
        <f>+H290+H292</f>
        <v>0</v>
      </c>
      <c r="I289" s="64">
        <f>+I290+I292</f>
        <v>0</v>
      </c>
      <c r="J289" s="64">
        <f>+J290+J292</f>
        <v>0</v>
      </c>
      <c r="K289" s="64">
        <f>+K290+K292</f>
        <v>0</v>
      </c>
    </row>
    <row r="290" spans="1:11" ht="12.75" x14ac:dyDescent="0.2">
      <c r="A290" s="67">
        <v>2</v>
      </c>
      <c r="B290" s="68">
        <v>6</v>
      </c>
      <c r="C290" s="68">
        <v>3</v>
      </c>
      <c r="D290" s="68">
        <v>1</v>
      </c>
      <c r="E290" s="68"/>
      <c r="F290" s="69" t="s">
        <v>245</v>
      </c>
      <c r="G290" s="90">
        <f>+G291</f>
        <v>0</v>
      </c>
      <c r="H290" s="90">
        <f>+H291</f>
        <v>0</v>
      </c>
      <c r="I290" s="90">
        <f>+I291</f>
        <v>0</v>
      </c>
      <c r="J290" s="90">
        <f>+J291</f>
        <v>0</v>
      </c>
      <c r="K290" s="80">
        <f>+K291</f>
        <v>0</v>
      </c>
    </row>
    <row r="291" spans="1:11" ht="12.75" x14ac:dyDescent="0.2">
      <c r="A291" s="72">
        <v>2</v>
      </c>
      <c r="B291" s="73">
        <v>6</v>
      </c>
      <c r="C291" s="73">
        <v>3</v>
      </c>
      <c r="D291" s="73">
        <v>1</v>
      </c>
      <c r="E291" s="73" t="s">
        <v>28</v>
      </c>
      <c r="F291" s="74" t="s">
        <v>245</v>
      </c>
      <c r="G291" s="96"/>
      <c r="H291" s="76"/>
      <c r="I291" s="76"/>
      <c r="J291" s="77">
        <f>SUBTOTAL(9,G291:I291)</f>
        <v>0</v>
      </c>
      <c r="K291" s="88">
        <f t="shared" si="73"/>
        <v>0</v>
      </c>
    </row>
    <row r="292" spans="1:11" ht="12.75" x14ac:dyDescent="0.2">
      <c r="A292" s="67">
        <v>2</v>
      </c>
      <c r="B292" s="68">
        <v>6</v>
      </c>
      <c r="C292" s="68">
        <v>3</v>
      </c>
      <c r="D292" s="68">
        <v>2</v>
      </c>
      <c r="E292" s="68"/>
      <c r="F292" s="86" t="s">
        <v>246</v>
      </c>
      <c r="G292" s="90">
        <f>+G293</f>
        <v>0</v>
      </c>
      <c r="H292" s="90">
        <f>+H293</f>
        <v>0</v>
      </c>
      <c r="I292" s="90">
        <f>+I293</f>
        <v>0</v>
      </c>
      <c r="J292" s="90">
        <f>+J293</f>
        <v>0</v>
      </c>
      <c r="K292" s="80">
        <f>+K293</f>
        <v>0</v>
      </c>
    </row>
    <row r="293" spans="1:11" ht="12.75" x14ac:dyDescent="0.2">
      <c r="A293" s="72">
        <v>2</v>
      </c>
      <c r="B293" s="73">
        <v>6</v>
      </c>
      <c r="C293" s="73">
        <v>3</v>
      </c>
      <c r="D293" s="73">
        <v>2</v>
      </c>
      <c r="E293" s="73" t="s">
        <v>28</v>
      </c>
      <c r="F293" s="79" t="s">
        <v>246</v>
      </c>
      <c r="G293" s="96"/>
      <c r="H293" s="76"/>
      <c r="I293" s="76"/>
      <c r="J293" s="77">
        <f>SUBTOTAL(9,G293:I293)</f>
        <v>0</v>
      </c>
      <c r="K293" s="88">
        <f>IFERROR(J293/$J$18*100,"0.00")</f>
        <v>0</v>
      </c>
    </row>
    <row r="294" spans="1:11" ht="12.75" x14ac:dyDescent="0.2">
      <c r="A294" s="61">
        <v>2</v>
      </c>
      <c r="B294" s="62">
        <v>6</v>
      </c>
      <c r="C294" s="62">
        <v>4</v>
      </c>
      <c r="D294" s="62"/>
      <c r="E294" s="62"/>
      <c r="F294" s="63" t="s">
        <v>247</v>
      </c>
      <c r="G294" s="64">
        <f>+G295+G297+G299</f>
        <v>0</v>
      </c>
      <c r="H294" s="64">
        <f>+H295+H297+H299</f>
        <v>0</v>
      </c>
      <c r="I294" s="64">
        <f>+I295+I297+I299</f>
        <v>0</v>
      </c>
      <c r="J294" s="64">
        <f>+J295+J297+J299</f>
        <v>0</v>
      </c>
      <c r="K294" s="64">
        <f>+K295+K297+K299</f>
        <v>0</v>
      </c>
    </row>
    <row r="295" spans="1:11" ht="12.75" x14ac:dyDescent="0.2">
      <c r="A295" s="67">
        <v>2</v>
      </c>
      <c r="B295" s="68">
        <v>6</v>
      </c>
      <c r="C295" s="68">
        <v>4</v>
      </c>
      <c r="D295" s="68">
        <v>1</v>
      </c>
      <c r="E295" s="68"/>
      <c r="F295" s="86" t="s">
        <v>248</v>
      </c>
      <c r="G295" s="90">
        <f>+G296</f>
        <v>0</v>
      </c>
      <c r="H295" s="90">
        <f>+H296</f>
        <v>0</v>
      </c>
      <c r="I295" s="90">
        <f>+I296</f>
        <v>0</v>
      </c>
      <c r="J295" s="90">
        <f>+J296</f>
        <v>0</v>
      </c>
      <c r="K295" s="80">
        <f>+K296</f>
        <v>0</v>
      </c>
    </row>
    <row r="296" spans="1:11" ht="12.75" x14ac:dyDescent="0.2">
      <c r="A296" s="72">
        <v>2</v>
      </c>
      <c r="B296" s="73">
        <v>6</v>
      </c>
      <c r="C296" s="73">
        <v>4</v>
      </c>
      <c r="D296" s="73">
        <v>1</v>
      </c>
      <c r="E296" s="73" t="s">
        <v>28</v>
      </c>
      <c r="F296" s="79" t="s">
        <v>248</v>
      </c>
      <c r="G296" s="96"/>
      <c r="H296" s="101"/>
      <c r="I296" s="101"/>
      <c r="J296" s="77">
        <f>SUBTOTAL(9,G296:I296)</f>
        <v>0</v>
      </c>
      <c r="K296" s="88">
        <f>IFERROR(J296/$J$18*100,"0.00")</f>
        <v>0</v>
      </c>
    </row>
    <row r="297" spans="1:11" ht="12.75" x14ac:dyDescent="0.2">
      <c r="A297" s="67">
        <v>2</v>
      </c>
      <c r="B297" s="68">
        <v>6</v>
      </c>
      <c r="C297" s="68">
        <v>4</v>
      </c>
      <c r="D297" s="68">
        <v>2</v>
      </c>
      <c r="E297" s="68"/>
      <c r="F297" s="86" t="s">
        <v>249</v>
      </c>
      <c r="G297" s="90">
        <f>+G298</f>
        <v>0</v>
      </c>
      <c r="H297" s="90">
        <f>+H298</f>
        <v>0</v>
      </c>
      <c r="I297" s="90">
        <f>+I298</f>
        <v>0</v>
      </c>
      <c r="J297" s="90">
        <f>+J298</f>
        <v>0</v>
      </c>
      <c r="K297" s="80">
        <f>+K298</f>
        <v>0</v>
      </c>
    </row>
    <row r="298" spans="1:11" ht="12.75" x14ac:dyDescent="0.2">
      <c r="A298" s="72">
        <v>2</v>
      </c>
      <c r="B298" s="73">
        <v>6</v>
      </c>
      <c r="C298" s="73">
        <v>4</v>
      </c>
      <c r="D298" s="73">
        <v>2</v>
      </c>
      <c r="E298" s="73" t="s">
        <v>28</v>
      </c>
      <c r="F298" s="79" t="s">
        <v>249</v>
      </c>
      <c r="G298" s="96"/>
      <c r="H298" s="96"/>
      <c r="I298" s="96"/>
      <c r="J298" s="77">
        <f>SUBTOTAL(9,G298:I298)</f>
        <v>0</v>
      </c>
      <c r="K298" s="88">
        <f t="shared" si="73"/>
        <v>0</v>
      </c>
    </row>
    <row r="299" spans="1:11" ht="12.75" x14ac:dyDescent="0.2">
      <c r="A299" s="67">
        <v>2</v>
      </c>
      <c r="B299" s="68">
        <v>6</v>
      </c>
      <c r="C299" s="68">
        <v>4</v>
      </c>
      <c r="D299" s="68">
        <v>8</v>
      </c>
      <c r="E299" s="68"/>
      <c r="F299" s="86" t="s">
        <v>250</v>
      </c>
      <c r="G299" s="90">
        <f>+G300</f>
        <v>0</v>
      </c>
      <c r="H299" s="90">
        <f t="shared" ref="H299:I299" si="76">+H300</f>
        <v>0</v>
      </c>
      <c r="I299" s="90">
        <f t="shared" si="76"/>
        <v>0</v>
      </c>
      <c r="J299" s="90">
        <f>+J300</f>
        <v>0</v>
      </c>
      <c r="K299" s="80">
        <f>+K300</f>
        <v>0</v>
      </c>
    </row>
    <row r="300" spans="1:11" ht="12.75" x14ac:dyDescent="0.2">
      <c r="A300" s="72">
        <v>2</v>
      </c>
      <c r="B300" s="73">
        <v>6</v>
      </c>
      <c r="C300" s="73">
        <v>4</v>
      </c>
      <c r="D300" s="73">
        <v>8</v>
      </c>
      <c r="E300" s="73" t="s">
        <v>28</v>
      </c>
      <c r="F300" s="79" t="s">
        <v>250</v>
      </c>
      <c r="G300" s="96"/>
      <c r="H300" s="76"/>
      <c r="I300" s="76"/>
      <c r="J300" s="77">
        <f>SUBTOTAL(9,G300:I300)</f>
        <v>0</v>
      </c>
      <c r="K300" s="88">
        <f>IFERROR(J300/$J$18*100,"0.00")</f>
        <v>0</v>
      </c>
    </row>
    <row r="301" spans="1:11" ht="12.75" x14ac:dyDescent="0.2">
      <c r="A301" s="61">
        <v>2</v>
      </c>
      <c r="B301" s="62">
        <v>6</v>
      </c>
      <c r="C301" s="62">
        <v>5</v>
      </c>
      <c r="D301" s="62"/>
      <c r="E301" s="62"/>
      <c r="F301" s="63" t="s">
        <v>251</v>
      </c>
      <c r="G301" s="64">
        <f>+G302+G304+G306+G308</f>
        <v>0</v>
      </c>
      <c r="H301" s="64">
        <f>+H302+H304+H306+H308</f>
        <v>48000</v>
      </c>
      <c r="I301" s="64">
        <f>+I302+I304+I306+I308</f>
        <v>0</v>
      </c>
      <c r="J301" s="64">
        <f>+J302+J304+J306+J308</f>
        <v>48000</v>
      </c>
      <c r="K301" s="64">
        <f t="shared" ref="K301" si="77">+K302+K304+K306+K308</f>
        <v>0.10544671961361307</v>
      </c>
    </row>
    <row r="302" spans="1:11" ht="12.75" x14ac:dyDescent="0.2">
      <c r="A302" s="67">
        <v>2</v>
      </c>
      <c r="B302" s="68">
        <v>6</v>
      </c>
      <c r="C302" s="68">
        <v>5</v>
      </c>
      <c r="D302" s="68">
        <v>2</v>
      </c>
      <c r="E302" s="68"/>
      <c r="F302" s="86" t="s">
        <v>252</v>
      </c>
      <c r="G302" s="90">
        <f>+G303</f>
        <v>0</v>
      </c>
      <c r="H302" s="90">
        <f>+H303</f>
        <v>0</v>
      </c>
      <c r="I302" s="90">
        <f>+I303</f>
        <v>0</v>
      </c>
      <c r="J302" s="90">
        <f>+J303</f>
        <v>0</v>
      </c>
      <c r="K302" s="80">
        <f>+K303</f>
        <v>0</v>
      </c>
    </row>
    <row r="303" spans="1:11" ht="12.75" x14ac:dyDescent="0.2">
      <c r="A303" s="72">
        <v>2</v>
      </c>
      <c r="B303" s="73">
        <v>6</v>
      </c>
      <c r="C303" s="73">
        <v>5</v>
      </c>
      <c r="D303" s="73">
        <v>2</v>
      </c>
      <c r="E303" s="73" t="s">
        <v>28</v>
      </c>
      <c r="F303" s="79" t="s">
        <v>252</v>
      </c>
      <c r="G303" s="96"/>
      <c r="H303" s="76"/>
      <c r="I303" s="76"/>
      <c r="J303" s="77">
        <f>SUBTOTAL(9,G303:I303)</f>
        <v>0</v>
      </c>
      <c r="K303" s="88">
        <f t="shared" si="73"/>
        <v>0</v>
      </c>
    </row>
    <row r="304" spans="1:11" ht="12.75" x14ac:dyDescent="0.2">
      <c r="A304" s="67">
        <v>2</v>
      </c>
      <c r="B304" s="68">
        <v>6</v>
      </c>
      <c r="C304" s="68">
        <v>5</v>
      </c>
      <c r="D304" s="68">
        <v>4</v>
      </c>
      <c r="E304" s="68"/>
      <c r="F304" s="86" t="s">
        <v>253</v>
      </c>
      <c r="G304" s="90">
        <f>+G305</f>
        <v>0</v>
      </c>
      <c r="H304" s="90">
        <f>+H305</f>
        <v>48000</v>
      </c>
      <c r="I304" s="90">
        <f>+I305</f>
        <v>0</v>
      </c>
      <c r="J304" s="90">
        <f>+J305</f>
        <v>48000</v>
      </c>
      <c r="K304" s="80">
        <f>+K305</f>
        <v>0.10544671961361307</v>
      </c>
    </row>
    <row r="305" spans="1:11" ht="12.75" x14ac:dyDescent="0.2">
      <c r="A305" s="72">
        <v>2</v>
      </c>
      <c r="B305" s="73">
        <v>6</v>
      </c>
      <c r="C305" s="73">
        <v>5</v>
      </c>
      <c r="D305" s="73">
        <v>4</v>
      </c>
      <c r="E305" s="73" t="s">
        <v>28</v>
      </c>
      <c r="F305" s="79" t="s">
        <v>253</v>
      </c>
      <c r="G305" s="96"/>
      <c r="H305" s="101">
        <v>48000</v>
      </c>
      <c r="I305" s="101"/>
      <c r="J305" s="77">
        <f>SUBTOTAL(9,G305:I305)</f>
        <v>48000</v>
      </c>
      <c r="K305" s="88">
        <f t="shared" si="73"/>
        <v>0.10544671961361307</v>
      </c>
    </row>
    <row r="306" spans="1:11" ht="12.75" x14ac:dyDescent="0.2">
      <c r="A306" s="67">
        <v>2</v>
      </c>
      <c r="B306" s="68">
        <v>6</v>
      </c>
      <c r="C306" s="68">
        <v>5</v>
      </c>
      <c r="D306" s="68">
        <v>5</v>
      </c>
      <c r="E306" s="68"/>
      <c r="F306" s="86" t="s">
        <v>254</v>
      </c>
      <c r="G306" s="90">
        <f>+G307</f>
        <v>0</v>
      </c>
      <c r="H306" s="90">
        <f>+H307</f>
        <v>0</v>
      </c>
      <c r="I306" s="90">
        <f>+I307</f>
        <v>0</v>
      </c>
      <c r="J306" s="90">
        <f>+J307</f>
        <v>0</v>
      </c>
      <c r="K306" s="80">
        <f>+K307</f>
        <v>0</v>
      </c>
    </row>
    <row r="307" spans="1:11" ht="12.75" x14ac:dyDescent="0.2">
      <c r="A307" s="72">
        <v>2</v>
      </c>
      <c r="B307" s="73">
        <v>6</v>
      </c>
      <c r="C307" s="73">
        <v>5</v>
      </c>
      <c r="D307" s="73">
        <v>5</v>
      </c>
      <c r="E307" s="73" t="s">
        <v>28</v>
      </c>
      <c r="F307" s="79" t="s">
        <v>254</v>
      </c>
      <c r="G307" s="96"/>
      <c r="H307" s="76"/>
      <c r="I307" s="76"/>
      <c r="J307" s="77">
        <f>SUBTOTAL(9,G307:I307)</f>
        <v>0</v>
      </c>
      <c r="K307" s="88">
        <f t="shared" si="73"/>
        <v>0</v>
      </c>
    </row>
    <row r="308" spans="1:11" ht="23.25" customHeight="1" x14ac:dyDescent="0.2">
      <c r="A308" s="67">
        <v>2</v>
      </c>
      <c r="B308" s="68">
        <v>6</v>
      </c>
      <c r="C308" s="68">
        <v>5</v>
      </c>
      <c r="D308" s="68">
        <v>6</v>
      </c>
      <c r="E308" s="68"/>
      <c r="F308" s="86" t="s">
        <v>255</v>
      </c>
      <c r="G308" s="90">
        <f>+G309</f>
        <v>0</v>
      </c>
      <c r="H308" s="90">
        <f>+H309</f>
        <v>0</v>
      </c>
      <c r="I308" s="90">
        <f>+I309</f>
        <v>0</v>
      </c>
      <c r="J308" s="90">
        <f>+J309</f>
        <v>0</v>
      </c>
      <c r="K308" s="80">
        <f>+K309</f>
        <v>0</v>
      </c>
    </row>
    <row r="309" spans="1:11" ht="12.75" x14ac:dyDescent="0.2">
      <c r="A309" s="72">
        <v>2</v>
      </c>
      <c r="B309" s="73">
        <v>6</v>
      </c>
      <c r="C309" s="73">
        <v>5</v>
      </c>
      <c r="D309" s="73">
        <v>6</v>
      </c>
      <c r="E309" s="73" t="s">
        <v>28</v>
      </c>
      <c r="F309" s="79" t="s">
        <v>255</v>
      </c>
      <c r="G309" s="96"/>
      <c r="H309" s="76"/>
      <c r="I309" s="76"/>
      <c r="J309" s="77">
        <f>SUBTOTAL(9,G309:I309)</f>
        <v>0</v>
      </c>
      <c r="K309" s="88">
        <f t="shared" si="73"/>
        <v>0</v>
      </c>
    </row>
    <row r="310" spans="1:11" ht="12.75" x14ac:dyDescent="0.2">
      <c r="A310" s="61">
        <v>2</v>
      </c>
      <c r="B310" s="62">
        <v>6</v>
      </c>
      <c r="C310" s="62">
        <v>6</v>
      </c>
      <c r="D310" s="62"/>
      <c r="E310" s="62"/>
      <c r="F310" s="63" t="s">
        <v>256</v>
      </c>
      <c r="G310" s="64">
        <f t="shared" ref="G310:J311" si="78">+G311</f>
        <v>0</v>
      </c>
      <c r="H310" s="64">
        <f t="shared" si="78"/>
        <v>0</v>
      </c>
      <c r="I310" s="64">
        <f t="shared" si="78"/>
        <v>0</v>
      </c>
      <c r="J310" s="64">
        <f>+J311</f>
        <v>0</v>
      </c>
      <c r="K310" s="97">
        <f t="shared" ref="K310" si="79">+K311</f>
        <v>0</v>
      </c>
    </row>
    <row r="311" spans="1:11" ht="12.75" x14ac:dyDescent="0.2">
      <c r="A311" s="67">
        <v>2</v>
      </c>
      <c r="B311" s="68">
        <v>6</v>
      </c>
      <c r="C311" s="68">
        <v>6</v>
      </c>
      <c r="D311" s="68">
        <v>2</v>
      </c>
      <c r="E311" s="68"/>
      <c r="F311" s="69" t="s">
        <v>257</v>
      </c>
      <c r="G311" s="90">
        <f t="shared" si="78"/>
        <v>0</v>
      </c>
      <c r="H311" s="90">
        <f t="shared" si="78"/>
        <v>0</v>
      </c>
      <c r="I311" s="90">
        <f t="shared" si="78"/>
        <v>0</v>
      </c>
      <c r="J311" s="90">
        <f t="shared" si="78"/>
        <v>0</v>
      </c>
      <c r="K311" s="80">
        <f>+K312</f>
        <v>0</v>
      </c>
    </row>
    <row r="312" spans="1:11" ht="12.75" x14ac:dyDescent="0.2">
      <c r="A312" s="72">
        <v>2</v>
      </c>
      <c r="B312" s="73">
        <v>6</v>
      </c>
      <c r="C312" s="73">
        <v>6</v>
      </c>
      <c r="D312" s="73">
        <v>2</v>
      </c>
      <c r="E312" s="73" t="s">
        <v>28</v>
      </c>
      <c r="F312" s="79" t="s">
        <v>257</v>
      </c>
      <c r="G312" s="96"/>
      <c r="H312" s="101"/>
      <c r="I312" s="101"/>
      <c r="J312" s="77">
        <f>SUBTOTAL(9,G312:I312)</f>
        <v>0</v>
      </c>
      <c r="K312" s="88">
        <f t="shared" si="73"/>
        <v>0</v>
      </c>
    </row>
    <row r="313" spans="1:11" ht="12.75" x14ac:dyDescent="0.2">
      <c r="A313" s="61">
        <v>2</v>
      </c>
      <c r="B313" s="62">
        <v>6</v>
      </c>
      <c r="C313" s="62">
        <v>8</v>
      </c>
      <c r="D313" s="62"/>
      <c r="E313" s="62"/>
      <c r="F313" s="63" t="s">
        <v>258</v>
      </c>
      <c r="G313" s="64">
        <f>+G314+G317+G319+G321</f>
        <v>0</v>
      </c>
      <c r="H313" s="64">
        <f>+H314+H317+H319+H321</f>
        <v>0</v>
      </c>
      <c r="I313" s="64">
        <f>+I314+I317+I319+I321</f>
        <v>0</v>
      </c>
      <c r="J313" s="64">
        <f>+J314+J317+J319+J321</f>
        <v>0</v>
      </c>
      <c r="K313" s="64">
        <f>+K314+K317+K319+K321</f>
        <v>0</v>
      </c>
    </row>
    <row r="314" spans="1:11" ht="12.75" x14ac:dyDescent="0.2">
      <c r="A314" s="67">
        <v>2</v>
      </c>
      <c r="B314" s="68">
        <v>6</v>
      </c>
      <c r="C314" s="68">
        <v>8</v>
      </c>
      <c r="D314" s="68">
        <v>3</v>
      </c>
      <c r="E314" s="68"/>
      <c r="F314" s="86" t="s">
        <v>259</v>
      </c>
      <c r="G314" s="90">
        <f>+G315+G316</f>
        <v>0</v>
      </c>
      <c r="H314" s="90">
        <f>+H315+H316</f>
        <v>0</v>
      </c>
      <c r="I314" s="90">
        <f>+I315+I316</f>
        <v>0</v>
      </c>
      <c r="J314" s="90">
        <f>+J315+J316</f>
        <v>0</v>
      </c>
      <c r="K314" s="80">
        <f>+K315+K316</f>
        <v>0</v>
      </c>
    </row>
    <row r="315" spans="1:11" ht="12.75" x14ac:dyDescent="0.2">
      <c r="A315" s="72">
        <v>2</v>
      </c>
      <c r="B315" s="73">
        <v>6</v>
      </c>
      <c r="C315" s="73">
        <v>8</v>
      </c>
      <c r="D315" s="73">
        <v>3</v>
      </c>
      <c r="E315" s="73" t="s">
        <v>28</v>
      </c>
      <c r="F315" s="79" t="s">
        <v>260</v>
      </c>
      <c r="G315" s="75"/>
      <c r="H315" s="75"/>
      <c r="I315" s="75"/>
      <c r="J315" s="77">
        <f>SUBTOTAL(9,G315:I315)</f>
        <v>0</v>
      </c>
      <c r="K315" s="88">
        <f>IFERROR(J315/$J$18*100,"0.00")</f>
        <v>0</v>
      </c>
    </row>
    <row r="316" spans="1:11" ht="12.75" x14ac:dyDescent="0.2">
      <c r="A316" s="72">
        <v>2</v>
      </c>
      <c r="B316" s="73">
        <v>6</v>
      </c>
      <c r="C316" s="73">
        <v>8</v>
      </c>
      <c r="D316" s="73">
        <v>3</v>
      </c>
      <c r="E316" s="73" t="s">
        <v>30</v>
      </c>
      <c r="F316" s="79" t="s">
        <v>261</v>
      </c>
      <c r="G316" s="96"/>
      <c r="H316" s="96"/>
      <c r="I316" s="96"/>
      <c r="J316" s="77">
        <f>SUBTOTAL(9,G316:I316)</f>
        <v>0</v>
      </c>
      <c r="K316" s="88">
        <f>IFERROR(J316/$J$18*100,"0.00")</f>
        <v>0</v>
      </c>
    </row>
    <row r="317" spans="1:11" ht="12.75" x14ac:dyDescent="0.2">
      <c r="A317" s="67">
        <v>2</v>
      </c>
      <c r="B317" s="68">
        <v>6</v>
      </c>
      <c r="C317" s="68">
        <v>8</v>
      </c>
      <c r="D317" s="68">
        <v>5</v>
      </c>
      <c r="E317" s="68"/>
      <c r="F317" s="86" t="s">
        <v>262</v>
      </c>
      <c r="G317" s="90">
        <f>+G318</f>
        <v>0</v>
      </c>
      <c r="H317" s="90">
        <f>+H318</f>
        <v>0</v>
      </c>
      <c r="I317" s="90">
        <f>+I318</f>
        <v>0</v>
      </c>
      <c r="J317" s="90">
        <f>+J318</f>
        <v>0</v>
      </c>
      <c r="K317" s="80">
        <f>+K318</f>
        <v>0</v>
      </c>
    </row>
    <row r="318" spans="1:11" ht="12.75" x14ac:dyDescent="0.2">
      <c r="A318" s="72">
        <v>2</v>
      </c>
      <c r="B318" s="73">
        <v>6</v>
      </c>
      <c r="C318" s="73">
        <v>8</v>
      </c>
      <c r="D318" s="73">
        <v>5</v>
      </c>
      <c r="E318" s="73" t="s">
        <v>28</v>
      </c>
      <c r="F318" s="79" t="s">
        <v>262</v>
      </c>
      <c r="G318" s="96"/>
      <c r="H318" s="96"/>
      <c r="I318" s="96"/>
      <c r="J318" s="77">
        <f>SUBTOTAL(9,G318:I318)</f>
        <v>0</v>
      </c>
      <c r="K318" s="88">
        <f>IFERROR(J318/$J$18*100,"0.00")</f>
        <v>0</v>
      </c>
    </row>
    <row r="319" spans="1:11" ht="20.25" customHeight="1" x14ac:dyDescent="0.2">
      <c r="A319" s="67">
        <v>2</v>
      </c>
      <c r="B319" s="68">
        <v>6</v>
      </c>
      <c r="C319" s="68">
        <v>8</v>
      </c>
      <c r="D319" s="68">
        <v>8</v>
      </c>
      <c r="E319" s="68"/>
      <c r="F319" s="69" t="s">
        <v>263</v>
      </c>
      <c r="G319" s="90">
        <f>+G320</f>
        <v>0</v>
      </c>
      <c r="H319" s="90">
        <f>+H320</f>
        <v>0</v>
      </c>
      <c r="I319" s="90">
        <f>+I320</f>
        <v>0</v>
      </c>
      <c r="J319" s="90">
        <f>+J320</f>
        <v>0</v>
      </c>
      <c r="K319" s="80">
        <f>+K320</f>
        <v>0</v>
      </c>
    </row>
    <row r="320" spans="1:11" ht="12.75" x14ac:dyDescent="0.2">
      <c r="A320" s="72">
        <v>2</v>
      </c>
      <c r="B320" s="73">
        <v>6</v>
      </c>
      <c r="C320" s="73">
        <v>8</v>
      </c>
      <c r="D320" s="73">
        <v>8</v>
      </c>
      <c r="E320" s="73" t="s">
        <v>28</v>
      </c>
      <c r="F320" s="79" t="s">
        <v>264</v>
      </c>
      <c r="G320" s="75"/>
      <c r="H320" s="75"/>
      <c r="I320" s="75"/>
      <c r="J320" s="77">
        <f t="shared" ref="J320" si="80">SUBTOTAL(9,G320:I320)</f>
        <v>0</v>
      </c>
      <c r="K320" s="88">
        <f t="shared" si="73"/>
        <v>0</v>
      </c>
    </row>
    <row r="321" spans="1:11" ht="12.75" x14ac:dyDescent="0.2">
      <c r="A321" s="67">
        <v>2</v>
      </c>
      <c r="B321" s="68">
        <v>6</v>
      </c>
      <c r="C321" s="68">
        <v>8</v>
      </c>
      <c r="D321" s="68">
        <v>9</v>
      </c>
      <c r="E321" s="68"/>
      <c r="F321" s="69" t="s">
        <v>265</v>
      </c>
      <c r="G321" s="90">
        <f>+G322</f>
        <v>0</v>
      </c>
      <c r="H321" s="90">
        <f>+H322</f>
        <v>0</v>
      </c>
      <c r="I321" s="90">
        <f>+I322</f>
        <v>0</v>
      </c>
      <c r="J321" s="90">
        <f>+J322</f>
        <v>0</v>
      </c>
      <c r="K321" s="80">
        <f>+K322</f>
        <v>0</v>
      </c>
    </row>
    <row r="322" spans="1:11" ht="12.75" x14ac:dyDescent="0.2">
      <c r="A322" s="72">
        <v>2</v>
      </c>
      <c r="B322" s="73">
        <v>6</v>
      </c>
      <c r="C322" s="73">
        <v>8</v>
      </c>
      <c r="D322" s="73">
        <v>9</v>
      </c>
      <c r="E322" s="73" t="s">
        <v>28</v>
      </c>
      <c r="F322" s="79" t="s">
        <v>265</v>
      </c>
      <c r="G322" s="96"/>
      <c r="H322" s="76"/>
      <c r="I322" s="76"/>
      <c r="J322" s="77">
        <f>SUBTOTAL(9,G322:I322)</f>
        <v>0</v>
      </c>
      <c r="K322" s="88">
        <f>IFERROR(J322/$J$18*100,"0.00")</f>
        <v>0</v>
      </c>
    </row>
    <row r="323" spans="1:11" ht="12.75" x14ac:dyDescent="0.2">
      <c r="A323" s="55">
        <v>2</v>
      </c>
      <c r="B323" s="56">
        <v>7</v>
      </c>
      <c r="C323" s="56"/>
      <c r="D323" s="56"/>
      <c r="E323" s="56"/>
      <c r="F323" s="57" t="s">
        <v>266</v>
      </c>
      <c r="G323" s="58">
        <f>+G324</f>
        <v>0</v>
      </c>
      <c r="H323" s="58">
        <f>+H324</f>
        <v>20000</v>
      </c>
      <c r="I323" s="58">
        <f>+I324</f>
        <v>0</v>
      </c>
      <c r="J323" s="58">
        <f>+J324</f>
        <v>20000</v>
      </c>
      <c r="K323" s="102">
        <f>+K324</f>
        <v>4.3936133172338777E-2</v>
      </c>
    </row>
    <row r="324" spans="1:11" ht="12.75" x14ac:dyDescent="0.2">
      <c r="A324" s="61">
        <v>2</v>
      </c>
      <c r="B324" s="62">
        <v>7</v>
      </c>
      <c r="C324" s="62">
        <v>1</v>
      </c>
      <c r="D324" s="62"/>
      <c r="E324" s="62"/>
      <c r="F324" s="63" t="s">
        <v>267</v>
      </c>
      <c r="G324" s="64">
        <f>+G325</f>
        <v>0</v>
      </c>
      <c r="H324" s="64">
        <f t="shared" ref="H324:K324" si="81">+H325</f>
        <v>20000</v>
      </c>
      <c r="I324" s="64">
        <f t="shared" si="81"/>
        <v>0</v>
      </c>
      <c r="J324" s="64">
        <f t="shared" si="81"/>
        <v>20000</v>
      </c>
      <c r="K324" s="97">
        <f t="shared" si="81"/>
        <v>4.3936133172338777E-2</v>
      </c>
    </row>
    <row r="325" spans="1:11" ht="12.75" x14ac:dyDescent="0.2">
      <c r="A325" s="67">
        <v>2</v>
      </c>
      <c r="B325" s="68">
        <v>7</v>
      </c>
      <c r="C325" s="68">
        <v>1</v>
      </c>
      <c r="D325" s="68">
        <v>2</v>
      </c>
      <c r="E325" s="68"/>
      <c r="F325" s="86" t="s">
        <v>268</v>
      </c>
      <c r="G325" s="90">
        <f>+G326</f>
        <v>0</v>
      </c>
      <c r="H325" s="90">
        <f>+H326</f>
        <v>20000</v>
      </c>
      <c r="I325" s="90">
        <f>+I326</f>
        <v>0</v>
      </c>
      <c r="J325" s="90">
        <f>+J326</f>
        <v>20000</v>
      </c>
      <c r="K325" s="80">
        <f>+K326</f>
        <v>4.3936133172338777E-2</v>
      </c>
    </row>
    <row r="326" spans="1:11" ht="12.75" x14ac:dyDescent="0.2">
      <c r="A326" s="103">
        <v>2</v>
      </c>
      <c r="B326" s="104">
        <v>7</v>
      </c>
      <c r="C326" s="104">
        <v>1</v>
      </c>
      <c r="D326" s="104">
        <v>2</v>
      </c>
      <c r="E326" s="104" t="s">
        <v>28</v>
      </c>
      <c r="F326" s="105" t="s">
        <v>268</v>
      </c>
      <c r="G326" s="106"/>
      <c r="H326" s="106">
        <v>20000</v>
      </c>
      <c r="I326" s="106"/>
      <c r="J326" s="107">
        <f>SUBTOTAL(9,G326:I326)</f>
        <v>20000</v>
      </c>
      <c r="K326" s="108">
        <f>IFERROR(J326/$J$18*100,"0.00")</f>
        <v>4.3936133172338777E-2</v>
      </c>
    </row>
    <row r="327" spans="1:11" s="4" customFormat="1" x14ac:dyDescent="0.3">
      <c r="A327" s="109"/>
      <c r="B327" s="109"/>
      <c r="C327" s="109"/>
      <c r="D327" s="109"/>
      <c r="E327" s="109"/>
      <c r="F327" s="109"/>
      <c r="G327" s="109"/>
      <c r="H327" s="109"/>
      <c r="I327" s="109"/>
      <c r="J327" s="109"/>
    </row>
    <row r="328" spans="1:11" s="4" customFormat="1" x14ac:dyDescent="0.3">
      <c r="A328" s="109"/>
      <c r="B328" s="109"/>
      <c r="C328" s="109"/>
      <c r="D328" s="109"/>
      <c r="E328" s="109"/>
      <c r="F328" s="109"/>
      <c r="G328" s="109"/>
      <c r="H328" s="109"/>
      <c r="I328" s="109"/>
      <c r="J328" s="109"/>
    </row>
    <row r="329" spans="1:11" s="4" customFormat="1" x14ac:dyDescent="0.3">
      <c r="A329" s="109"/>
      <c r="B329" s="109"/>
      <c r="C329" s="109"/>
      <c r="D329" s="109"/>
      <c r="E329" s="109"/>
      <c r="F329" s="109"/>
      <c r="G329" s="109"/>
      <c r="H329" s="109"/>
      <c r="I329" s="109"/>
      <c r="J329" s="109"/>
    </row>
    <row r="330" spans="1:11" s="4" customFormat="1" x14ac:dyDescent="0.3">
      <c r="A330" s="109"/>
      <c r="B330" s="109"/>
      <c r="C330" s="109"/>
      <c r="D330" s="109"/>
      <c r="E330" s="109"/>
      <c r="F330" s="109"/>
      <c r="G330" s="109"/>
      <c r="H330" s="109"/>
      <c r="I330" s="109"/>
      <c r="J330" s="109"/>
    </row>
    <row r="331" spans="1:11" s="4" customFormat="1" x14ac:dyDescent="0.3">
      <c r="A331" s="109"/>
      <c r="B331" s="109"/>
      <c r="C331" s="109"/>
      <c r="D331" s="109"/>
      <c r="E331" s="109"/>
      <c r="F331" s="109"/>
      <c r="G331" s="109"/>
      <c r="H331" s="109"/>
      <c r="I331" s="109"/>
      <c r="J331" s="109"/>
    </row>
    <row r="332" spans="1:11" s="4" customFormat="1" x14ac:dyDescent="0.3">
      <c r="A332" s="109"/>
      <c r="B332" s="109"/>
      <c r="C332" s="109"/>
      <c r="D332" s="109"/>
      <c r="E332" s="109"/>
      <c r="F332" s="109"/>
      <c r="G332" s="109"/>
      <c r="H332" s="109"/>
      <c r="I332" s="109"/>
      <c r="J332" s="109"/>
    </row>
    <row r="333" spans="1:11" s="4" customFormat="1" x14ac:dyDescent="0.3">
      <c r="A333" s="109"/>
      <c r="B333" s="109"/>
      <c r="C333" s="109"/>
      <c r="D333" s="109"/>
      <c r="E333" s="109"/>
      <c r="F333" s="109"/>
      <c r="G333" s="109"/>
      <c r="H333" s="109"/>
      <c r="I333" s="109"/>
      <c r="J333" s="109"/>
    </row>
    <row r="334" spans="1:11" s="4" customFormat="1" x14ac:dyDescent="0.3">
      <c r="A334" s="109"/>
      <c r="B334" s="109"/>
      <c r="C334" s="109"/>
      <c r="D334" s="109"/>
      <c r="E334" s="109"/>
      <c r="F334" s="109"/>
      <c r="G334" s="109"/>
      <c r="H334" s="109"/>
      <c r="I334" s="109"/>
      <c r="J334" s="109"/>
    </row>
    <row r="335" spans="1:11" s="4" customFormat="1" x14ac:dyDescent="0.3">
      <c r="A335" s="109"/>
      <c r="B335" s="109"/>
      <c r="C335" s="109"/>
      <c r="D335" s="109"/>
      <c r="E335" s="109"/>
      <c r="F335" s="109"/>
      <c r="G335" s="109"/>
      <c r="H335" s="109"/>
      <c r="I335" s="109"/>
      <c r="J335" s="109"/>
    </row>
    <row r="336" spans="1:11" s="4" customFormat="1" x14ac:dyDescent="0.3">
      <c r="A336" s="109"/>
      <c r="B336" s="109"/>
      <c r="C336" s="109"/>
      <c r="D336" s="109"/>
      <c r="E336" s="109"/>
      <c r="F336" s="109"/>
      <c r="G336" s="109"/>
      <c r="H336" s="109"/>
      <c r="I336" s="109"/>
      <c r="J336" s="109"/>
    </row>
    <row r="337" spans="1:10" s="4" customFormat="1" x14ac:dyDescent="0.3">
      <c r="A337" s="109"/>
      <c r="B337" s="109"/>
      <c r="C337" s="109"/>
      <c r="D337" s="109"/>
      <c r="E337" s="109"/>
      <c r="F337" s="109"/>
      <c r="G337" s="109"/>
      <c r="H337" s="109"/>
      <c r="I337" s="109"/>
      <c r="J337" s="109"/>
    </row>
    <row r="338" spans="1:10" s="4" customFormat="1" x14ac:dyDescent="0.3">
      <c r="A338" s="109"/>
      <c r="B338" s="109"/>
      <c r="C338" s="109"/>
      <c r="D338" s="109"/>
      <c r="E338" s="109"/>
      <c r="F338" s="109"/>
      <c r="G338" s="109"/>
      <c r="H338" s="109"/>
      <c r="I338" s="109"/>
      <c r="J338" s="109"/>
    </row>
    <row r="339" spans="1:10" s="4" customFormat="1" x14ac:dyDescent="0.3">
      <c r="A339" s="109"/>
      <c r="B339" s="109"/>
      <c r="C339" s="109"/>
      <c r="D339" s="109"/>
      <c r="E339" s="109"/>
      <c r="F339" s="109"/>
      <c r="G339" s="109"/>
      <c r="H339" s="109"/>
      <c r="I339" s="109"/>
      <c r="J339" s="109"/>
    </row>
    <row r="340" spans="1:10" s="4" customFormat="1" x14ac:dyDescent="0.3">
      <c r="A340" s="109"/>
      <c r="B340" s="109"/>
      <c r="C340" s="109"/>
      <c r="D340" s="109"/>
      <c r="E340" s="109"/>
      <c r="F340" s="109"/>
      <c r="G340" s="109"/>
      <c r="H340" s="109"/>
      <c r="I340" s="109"/>
      <c r="J340" s="109"/>
    </row>
    <row r="341" spans="1:10" s="4" customFormat="1" x14ac:dyDescent="0.3">
      <c r="A341" s="109"/>
      <c r="B341" s="109"/>
      <c r="C341" s="109"/>
      <c r="D341" s="109"/>
      <c r="E341" s="109"/>
      <c r="F341" s="109"/>
      <c r="G341" s="109"/>
      <c r="H341" s="109"/>
      <c r="I341" s="109"/>
      <c r="J341" s="109"/>
    </row>
    <row r="342" spans="1:10" s="4" customFormat="1" x14ac:dyDescent="0.3">
      <c r="A342" s="109"/>
      <c r="B342" s="109"/>
      <c r="C342" s="109"/>
      <c r="D342" s="109"/>
      <c r="E342" s="109"/>
      <c r="F342" s="109"/>
      <c r="G342" s="109"/>
      <c r="H342" s="109"/>
      <c r="I342" s="109"/>
      <c r="J342" s="109"/>
    </row>
    <row r="343" spans="1:10" s="4" customFormat="1" x14ac:dyDescent="0.3">
      <c r="A343" s="109"/>
      <c r="B343" s="109"/>
      <c r="C343" s="109"/>
      <c r="D343" s="109"/>
      <c r="E343" s="109"/>
      <c r="F343" s="109"/>
      <c r="G343" s="109"/>
      <c r="H343" s="109"/>
      <c r="I343" s="109"/>
      <c r="J343" s="109"/>
    </row>
    <row r="344" spans="1:10" s="4" customFormat="1" x14ac:dyDescent="0.3">
      <c r="A344" s="109"/>
      <c r="B344" s="109"/>
      <c r="C344" s="109"/>
      <c r="D344" s="109"/>
      <c r="E344" s="109"/>
      <c r="F344" s="109"/>
      <c r="G344" s="109"/>
      <c r="H344" s="109"/>
      <c r="I344" s="109"/>
      <c r="J344" s="109"/>
    </row>
    <row r="345" spans="1:10" s="4" customFormat="1" x14ac:dyDescent="0.3">
      <c r="A345" s="109"/>
      <c r="B345" s="109"/>
      <c r="C345" s="109"/>
      <c r="D345" s="109"/>
      <c r="E345" s="109"/>
      <c r="F345" s="109"/>
      <c r="G345" s="109"/>
      <c r="H345" s="109"/>
      <c r="I345" s="109"/>
      <c r="J345" s="109"/>
    </row>
    <row r="346" spans="1:10" s="4" customFormat="1" x14ac:dyDescent="0.3">
      <c r="A346" s="109"/>
      <c r="B346" s="109"/>
      <c r="C346" s="109"/>
      <c r="D346" s="109"/>
      <c r="E346" s="109"/>
      <c r="F346" s="109"/>
      <c r="G346" s="109"/>
      <c r="H346" s="109"/>
      <c r="I346" s="109"/>
      <c r="J346" s="109"/>
    </row>
    <row r="347" spans="1:10" s="4" customFormat="1" x14ac:dyDescent="0.3">
      <c r="A347" s="109"/>
      <c r="B347" s="109"/>
      <c r="C347" s="109"/>
      <c r="D347" s="109"/>
      <c r="E347" s="109"/>
      <c r="F347" s="109"/>
      <c r="G347" s="109"/>
      <c r="H347" s="109"/>
      <c r="I347" s="109"/>
      <c r="J347" s="109"/>
    </row>
    <row r="348" spans="1:10" s="4" customFormat="1" x14ac:dyDescent="0.3">
      <c r="A348" s="109"/>
      <c r="B348" s="109"/>
      <c r="C348" s="109"/>
      <c r="D348" s="109"/>
      <c r="E348" s="109"/>
      <c r="F348" s="109"/>
      <c r="G348" s="109"/>
      <c r="H348" s="109"/>
      <c r="I348" s="109"/>
      <c r="J348" s="109"/>
    </row>
    <row r="349" spans="1:10" s="4" customFormat="1" x14ac:dyDescent="0.3">
      <c r="A349" s="109"/>
      <c r="B349" s="109"/>
      <c r="C349" s="109"/>
      <c r="D349" s="109"/>
      <c r="E349" s="109"/>
      <c r="F349" s="109"/>
      <c r="G349" s="109"/>
      <c r="H349" s="109"/>
      <c r="I349" s="109"/>
      <c r="J349" s="109"/>
    </row>
    <row r="350" spans="1:10" s="4" customFormat="1" x14ac:dyDescent="0.3">
      <c r="A350" s="109"/>
      <c r="B350" s="109"/>
      <c r="C350" s="109"/>
      <c r="D350" s="109"/>
      <c r="E350" s="109"/>
      <c r="F350" s="109"/>
      <c r="G350" s="109"/>
      <c r="H350" s="109"/>
      <c r="I350" s="109"/>
      <c r="J350" s="109"/>
    </row>
    <row r="351" spans="1:10" s="4" customFormat="1" x14ac:dyDescent="0.3">
      <c r="A351" s="109"/>
      <c r="B351" s="109"/>
      <c r="C351" s="109"/>
      <c r="D351" s="109"/>
      <c r="E351" s="109"/>
      <c r="F351" s="109"/>
      <c r="G351" s="109"/>
      <c r="H351" s="109"/>
      <c r="I351" s="109"/>
      <c r="J351" s="109"/>
    </row>
    <row r="352" spans="1:10" s="4" customFormat="1" x14ac:dyDescent="0.3">
      <c r="A352" s="109"/>
      <c r="B352" s="109"/>
      <c r="C352" s="109"/>
      <c r="D352" s="109"/>
      <c r="E352" s="109"/>
      <c r="F352" s="109"/>
      <c r="G352" s="109"/>
      <c r="H352" s="109"/>
      <c r="I352" s="109"/>
      <c r="J352" s="109"/>
    </row>
    <row r="353" spans="1:10" s="4" customFormat="1" x14ac:dyDescent="0.3">
      <c r="A353" s="109"/>
      <c r="B353" s="109"/>
      <c r="C353" s="109"/>
      <c r="D353" s="109"/>
      <c r="E353" s="109"/>
      <c r="F353" s="109"/>
      <c r="G353" s="109"/>
      <c r="H353" s="109"/>
      <c r="I353" s="109"/>
      <c r="J353" s="109"/>
    </row>
    <row r="354" spans="1:10" s="4" customFormat="1" x14ac:dyDescent="0.3">
      <c r="A354" s="109"/>
      <c r="B354" s="109"/>
      <c r="C354" s="109"/>
      <c r="D354" s="109"/>
      <c r="E354" s="109"/>
      <c r="F354" s="109"/>
      <c r="G354" s="109"/>
      <c r="H354" s="109"/>
      <c r="I354" s="109"/>
      <c r="J354" s="109"/>
    </row>
    <row r="355" spans="1:10" s="4" customFormat="1" x14ac:dyDescent="0.3">
      <c r="A355" s="109"/>
      <c r="B355" s="109"/>
      <c r="C355" s="109"/>
      <c r="D355" s="109"/>
      <c r="E355" s="109"/>
      <c r="F355" s="109"/>
      <c r="G355" s="109"/>
      <c r="H355" s="109"/>
      <c r="I355" s="109"/>
      <c r="J355" s="109"/>
    </row>
    <row r="356" spans="1:10" s="4" customFormat="1" x14ac:dyDescent="0.3">
      <c r="A356" s="109"/>
      <c r="B356" s="109"/>
      <c r="C356" s="109"/>
      <c r="D356" s="109"/>
      <c r="E356" s="109"/>
      <c r="F356" s="109"/>
      <c r="G356" s="109"/>
      <c r="H356" s="109"/>
      <c r="I356" s="109"/>
      <c r="J356" s="109"/>
    </row>
    <row r="357" spans="1:10" s="4" customFormat="1" x14ac:dyDescent="0.3">
      <c r="A357" s="109"/>
      <c r="B357" s="109"/>
      <c r="C357" s="109"/>
      <c r="D357" s="109"/>
      <c r="E357" s="109"/>
      <c r="F357" s="109"/>
      <c r="G357" s="109"/>
      <c r="H357" s="109"/>
      <c r="I357" s="109"/>
      <c r="J357" s="109"/>
    </row>
    <row r="358" spans="1:10" s="4" customFormat="1" x14ac:dyDescent="0.3">
      <c r="A358" s="109"/>
      <c r="B358" s="109"/>
      <c r="C358" s="109"/>
      <c r="D358" s="109"/>
      <c r="E358" s="109"/>
      <c r="F358" s="109"/>
      <c r="G358" s="109"/>
      <c r="H358" s="109"/>
      <c r="I358" s="109"/>
      <c r="J358" s="109"/>
    </row>
    <row r="359" spans="1:10" s="4" customFormat="1" x14ac:dyDescent="0.3">
      <c r="A359" s="109"/>
      <c r="B359" s="109"/>
      <c r="C359" s="109"/>
      <c r="D359" s="109"/>
      <c r="E359" s="109"/>
      <c r="F359" s="109"/>
      <c r="G359" s="109"/>
      <c r="H359" s="109"/>
      <c r="I359" s="109"/>
      <c r="J359" s="109"/>
    </row>
    <row r="360" spans="1:10" s="4" customFormat="1" x14ac:dyDescent="0.3">
      <c r="A360" s="109"/>
      <c r="B360" s="109"/>
      <c r="C360" s="109"/>
      <c r="D360" s="109"/>
      <c r="E360" s="109"/>
      <c r="F360" s="109"/>
      <c r="G360" s="109"/>
      <c r="H360" s="109"/>
      <c r="I360" s="109"/>
      <c r="J360" s="109"/>
    </row>
    <row r="361" spans="1:10" s="4" customFormat="1" x14ac:dyDescent="0.3">
      <c r="A361" s="109"/>
      <c r="B361" s="109"/>
      <c r="C361" s="109"/>
      <c r="D361" s="109"/>
      <c r="E361" s="109"/>
      <c r="F361" s="109"/>
      <c r="G361" s="109"/>
      <c r="H361" s="109"/>
      <c r="I361" s="109"/>
      <c r="J361" s="109"/>
    </row>
    <row r="362" spans="1:10" s="4" customFormat="1" x14ac:dyDescent="0.3">
      <c r="A362" s="109"/>
      <c r="B362" s="109"/>
      <c r="C362" s="109"/>
      <c r="D362" s="109"/>
      <c r="E362" s="109"/>
      <c r="F362" s="109"/>
      <c r="G362" s="109"/>
      <c r="H362" s="109"/>
      <c r="I362" s="109"/>
      <c r="J362" s="109"/>
    </row>
    <row r="363" spans="1:10" s="4" customFormat="1" x14ac:dyDescent="0.3">
      <c r="A363" s="109"/>
      <c r="B363" s="109"/>
      <c r="C363" s="109"/>
      <c r="D363" s="109"/>
      <c r="E363" s="109"/>
      <c r="F363" s="109"/>
      <c r="G363" s="109"/>
      <c r="H363" s="109"/>
      <c r="I363" s="109"/>
      <c r="J363" s="109"/>
    </row>
    <row r="364" spans="1:10" s="4" customFormat="1" x14ac:dyDescent="0.3">
      <c r="A364" s="109"/>
      <c r="B364" s="109"/>
      <c r="C364" s="109"/>
      <c r="D364" s="109"/>
      <c r="E364" s="109"/>
      <c r="F364" s="109"/>
      <c r="G364" s="109"/>
      <c r="H364" s="109"/>
      <c r="I364" s="109"/>
      <c r="J364" s="109"/>
    </row>
    <row r="365" spans="1:10" s="4" customFormat="1" x14ac:dyDescent="0.3">
      <c r="A365" s="109"/>
      <c r="B365" s="109"/>
      <c r="C365" s="109"/>
      <c r="D365" s="109"/>
      <c r="E365" s="109"/>
      <c r="F365" s="109"/>
      <c r="G365" s="109"/>
      <c r="H365" s="109"/>
      <c r="I365" s="109"/>
      <c r="J365" s="109"/>
    </row>
    <row r="366" spans="1:10" s="4" customFormat="1" x14ac:dyDescent="0.3">
      <c r="A366" s="109"/>
      <c r="B366" s="109"/>
      <c r="C366" s="109"/>
      <c r="D366" s="109"/>
      <c r="E366" s="109"/>
      <c r="F366" s="109"/>
      <c r="G366" s="109"/>
      <c r="H366" s="109"/>
      <c r="I366" s="109"/>
      <c r="J366" s="109"/>
    </row>
    <row r="367" spans="1:10" s="4" customFormat="1" x14ac:dyDescent="0.3">
      <c r="A367" s="109"/>
      <c r="B367" s="109"/>
      <c r="C367" s="109"/>
      <c r="D367" s="109"/>
      <c r="E367" s="109"/>
      <c r="F367" s="109"/>
      <c r="G367" s="109"/>
      <c r="H367" s="109"/>
      <c r="I367" s="109"/>
      <c r="J367" s="109"/>
    </row>
    <row r="368" spans="1:10" s="4" customFormat="1" x14ac:dyDescent="0.3">
      <c r="A368" s="109"/>
      <c r="B368" s="109"/>
      <c r="C368" s="109"/>
      <c r="D368" s="109"/>
      <c r="E368" s="109"/>
      <c r="F368" s="109"/>
      <c r="G368" s="109"/>
      <c r="H368" s="109"/>
      <c r="I368" s="109"/>
      <c r="J368" s="109"/>
    </row>
    <row r="369" spans="1:10" s="4" customFormat="1" x14ac:dyDescent="0.3">
      <c r="A369" s="109"/>
      <c r="B369" s="109"/>
      <c r="C369" s="109"/>
      <c r="D369" s="109"/>
      <c r="E369" s="109"/>
      <c r="F369" s="109"/>
      <c r="G369" s="109"/>
      <c r="H369" s="109"/>
      <c r="I369" s="109"/>
      <c r="J369" s="109"/>
    </row>
    <row r="370" spans="1:10" s="4" customFormat="1" x14ac:dyDescent="0.3">
      <c r="A370" s="109"/>
      <c r="B370" s="109"/>
      <c r="C370" s="109"/>
      <c r="D370" s="109"/>
      <c r="E370" s="109"/>
      <c r="F370" s="109"/>
      <c r="G370" s="109"/>
      <c r="H370" s="109"/>
      <c r="I370" s="109"/>
      <c r="J370" s="109"/>
    </row>
    <row r="371" spans="1:10" s="4" customFormat="1" x14ac:dyDescent="0.3">
      <c r="A371" s="109"/>
      <c r="B371" s="109"/>
      <c r="C371" s="109"/>
      <c r="D371" s="109"/>
      <c r="E371" s="109"/>
      <c r="F371" s="109"/>
      <c r="G371" s="109"/>
      <c r="H371" s="109"/>
      <c r="I371" s="109"/>
      <c r="J371" s="109"/>
    </row>
    <row r="372" spans="1:10" s="4" customFormat="1" x14ac:dyDescent="0.3">
      <c r="A372" s="109"/>
      <c r="B372" s="109"/>
      <c r="C372" s="109"/>
      <c r="D372" s="109"/>
      <c r="E372" s="109"/>
      <c r="F372" s="109"/>
      <c r="G372" s="109"/>
      <c r="H372" s="109"/>
      <c r="I372" s="109"/>
      <c r="J372" s="109"/>
    </row>
    <row r="373" spans="1:10" s="4" customFormat="1" x14ac:dyDescent="0.3">
      <c r="A373" s="109"/>
      <c r="B373" s="109"/>
      <c r="C373" s="109"/>
      <c r="D373" s="109"/>
      <c r="E373" s="109"/>
      <c r="F373" s="109"/>
      <c r="G373" s="109"/>
      <c r="H373" s="109"/>
      <c r="I373" s="109"/>
      <c r="J373" s="109"/>
    </row>
    <row r="374" spans="1:10" s="4" customFormat="1" x14ac:dyDescent="0.3">
      <c r="A374" s="109"/>
      <c r="B374" s="109"/>
      <c r="C374" s="109"/>
      <c r="D374" s="109"/>
      <c r="E374" s="109"/>
      <c r="F374" s="109"/>
      <c r="G374" s="109"/>
      <c r="H374" s="109"/>
      <c r="I374" s="109"/>
      <c r="J374" s="109"/>
    </row>
    <row r="375" spans="1:10" s="4" customFormat="1" x14ac:dyDescent="0.3">
      <c r="A375" s="109"/>
      <c r="B375" s="109"/>
      <c r="C375" s="109"/>
      <c r="D375" s="109"/>
      <c r="E375" s="109"/>
      <c r="F375" s="109"/>
      <c r="G375" s="109"/>
      <c r="H375" s="109"/>
      <c r="I375" s="109"/>
      <c r="J375" s="109"/>
    </row>
    <row r="376" spans="1:10" s="4" customFormat="1" x14ac:dyDescent="0.3">
      <c r="A376" s="109"/>
      <c r="B376" s="109"/>
      <c r="C376" s="109"/>
      <c r="D376" s="109"/>
      <c r="E376" s="109"/>
      <c r="F376" s="109"/>
      <c r="G376" s="109"/>
      <c r="H376" s="109"/>
      <c r="I376" s="109"/>
      <c r="J376" s="109"/>
    </row>
    <row r="377" spans="1:10" s="4" customFormat="1" x14ac:dyDescent="0.3">
      <c r="A377" s="109"/>
      <c r="B377" s="109"/>
      <c r="C377" s="109"/>
      <c r="D377" s="109"/>
      <c r="E377" s="109"/>
      <c r="F377" s="109"/>
      <c r="G377" s="109"/>
      <c r="H377" s="109"/>
      <c r="I377" s="109"/>
      <c r="J377" s="109"/>
    </row>
    <row r="378" spans="1:10" s="4" customFormat="1" x14ac:dyDescent="0.3">
      <c r="A378" s="109"/>
      <c r="B378" s="109"/>
      <c r="C378" s="109"/>
      <c r="D378" s="109"/>
      <c r="E378" s="109"/>
      <c r="F378" s="109"/>
      <c r="G378" s="109"/>
      <c r="H378" s="109"/>
      <c r="I378" s="109"/>
      <c r="J378" s="109"/>
    </row>
    <row r="379" spans="1:10" s="4" customFormat="1" x14ac:dyDescent="0.3">
      <c r="A379" s="109"/>
      <c r="B379" s="109"/>
      <c r="C379" s="109"/>
      <c r="D379" s="109"/>
      <c r="E379" s="109"/>
      <c r="F379" s="109"/>
      <c r="G379" s="109"/>
      <c r="H379" s="109"/>
      <c r="I379" s="109"/>
      <c r="J379" s="109"/>
    </row>
    <row r="380" spans="1:10" s="4" customFormat="1" x14ac:dyDescent="0.3">
      <c r="A380" s="109"/>
      <c r="B380" s="109"/>
      <c r="C380" s="109"/>
      <c r="D380" s="109"/>
      <c r="E380" s="109"/>
      <c r="F380" s="109"/>
      <c r="G380" s="109"/>
      <c r="H380" s="109"/>
      <c r="I380" s="109"/>
      <c r="J380" s="109"/>
    </row>
    <row r="381" spans="1:10" s="4" customFormat="1" x14ac:dyDescent="0.3">
      <c r="A381" s="109"/>
      <c r="B381" s="109"/>
      <c r="C381" s="109"/>
      <c r="D381" s="109"/>
      <c r="E381" s="109"/>
      <c r="F381" s="109"/>
      <c r="G381" s="109"/>
      <c r="H381" s="109"/>
      <c r="I381" s="109"/>
      <c r="J381" s="109"/>
    </row>
    <row r="382" spans="1:10" s="4" customFormat="1" x14ac:dyDescent="0.3">
      <c r="A382" s="109"/>
      <c r="B382" s="109"/>
      <c r="C382" s="109"/>
      <c r="D382" s="109"/>
      <c r="E382" s="109"/>
      <c r="F382" s="109"/>
      <c r="G382" s="109"/>
      <c r="H382" s="109"/>
      <c r="I382" s="109"/>
      <c r="J382" s="109"/>
    </row>
    <row r="383" spans="1:10" s="4" customFormat="1" x14ac:dyDescent="0.3">
      <c r="A383" s="109"/>
      <c r="B383" s="109"/>
      <c r="C383" s="109"/>
      <c r="D383" s="109"/>
      <c r="E383" s="109"/>
      <c r="F383" s="109"/>
      <c r="G383" s="109"/>
      <c r="H383" s="109"/>
      <c r="I383" s="109"/>
      <c r="J383" s="109"/>
    </row>
    <row r="384" spans="1:10" s="4" customFormat="1" x14ac:dyDescent="0.3">
      <c r="A384" s="109"/>
      <c r="B384" s="109"/>
      <c r="C384" s="109"/>
      <c r="D384" s="109"/>
      <c r="E384" s="109"/>
      <c r="F384" s="109"/>
      <c r="G384" s="109"/>
      <c r="H384" s="109"/>
      <c r="I384" s="109"/>
      <c r="J384" s="109"/>
    </row>
    <row r="385" spans="1:10" s="4" customFormat="1" x14ac:dyDescent="0.3">
      <c r="A385" s="109"/>
      <c r="B385" s="109"/>
      <c r="C385" s="109"/>
      <c r="D385" s="109"/>
      <c r="E385" s="109"/>
      <c r="F385" s="109"/>
      <c r="G385" s="109"/>
      <c r="H385" s="109"/>
      <c r="I385" s="109"/>
      <c r="J385" s="109"/>
    </row>
    <row r="386" spans="1:10" s="4" customFormat="1" x14ac:dyDescent="0.3">
      <c r="A386" s="109"/>
      <c r="B386" s="109"/>
      <c r="C386" s="109"/>
      <c r="D386" s="109"/>
      <c r="E386" s="109"/>
      <c r="F386" s="109"/>
      <c r="G386" s="109"/>
      <c r="H386" s="109"/>
      <c r="I386" s="109"/>
      <c r="J386" s="109"/>
    </row>
    <row r="387" spans="1:10" s="4" customFormat="1" x14ac:dyDescent="0.3">
      <c r="A387" s="109"/>
      <c r="B387" s="109"/>
      <c r="C387" s="109"/>
      <c r="D387" s="109"/>
      <c r="E387" s="109"/>
      <c r="F387" s="109"/>
      <c r="G387" s="109"/>
      <c r="H387" s="109"/>
      <c r="I387" s="109"/>
      <c r="J387" s="109"/>
    </row>
    <row r="388" spans="1:10" s="4" customFormat="1" x14ac:dyDescent="0.3">
      <c r="A388" s="109"/>
      <c r="B388" s="109"/>
      <c r="C388" s="109"/>
      <c r="D388" s="109"/>
      <c r="E388" s="109"/>
      <c r="F388" s="109"/>
      <c r="G388" s="109"/>
      <c r="H388" s="109"/>
      <c r="I388" s="109"/>
      <c r="J388" s="109"/>
    </row>
    <row r="389" spans="1:10" s="4" customFormat="1" x14ac:dyDescent="0.3">
      <c r="A389" s="109"/>
      <c r="B389" s="109"/>
      <c r="C389" s="109"/>
      <c r="D389" s="109"/>
      <c r="E389" s="109"/>
      <c r="F389" s="109"/>
      <c r="G389" s="109"/>
      <c r="H389" s="109"/>
      <c r="I389" s="109"/>
      <c r="J389" s="109"/>
    </row>
    <row r="390" spans="1:10" s="4" customFormat="1" x14ac:dyDescent="0.3">
      <c r="A390" s="109"/>
      <c r="B390" s="109"/>
      <c r="C390" s="109"/>
      <c r="D390" s="109"/>
      <c r="E390" s="109"/>
      <c r="F390" s="109"/>
      <c r="G390" s="109"/>
      <c r="H390" s="109"/>
      <c r="I390" s="109"/>
      <c r="J390" s="109"/>
    </row>
    <row r="391" spans="1:10" s="4" customFormat="1" x14ac:dyDescent="0.3">
      <c r="A391" s="109"/>
      <c r="B391" s="109"/>
      <c r="C391" s="109"/>
      <c r="D391" s="109"/>
      <c r="E391" s="109"/>
      <c r="F391" s="109"/>
      <c r="G391" s="109"/>
      <c r="H391" s="109"/>
      <c r="I391" s="109"/>
      <c r="J391" s="109"/>
    </row>
    <row r="392" spans="1:10" s="4" customFormat="1" x14ac:dyDescent="0.3">
      <c r="A392" s="109"/>
      <c r="B392" s="109"/>
      <c r="C392" s="109"/>
      <c r="D392" s="109"/>
      <c r="E392" s="109"/>
      <c r="F392" s="109"/>
      <c r="G392" s="109"/>
      <c r="H392" s="109"/>
      <c r="I392" s="109"/>
      <c r="J392" s="109"/>
    </row>
    <row r="393" spans="1:10" s="4" customFormat="1" x14ac:dyDescent="0.3">
      <c r="A393" s="109"/>
      <c r="B393" s="109"/>
      <c r="C393" s="109"/>
      <c r="D393" s="109"/>
      <c r="E393" s="109"/>
      <c r="F393" s="109"/>
      <c r="G393" s="109"/>
      <c r="H393" s="109"/>
      <c r="I393" s="109"/>
      <c r="J393" s="109"/>
    </row>
    <row r="394" spans="1:10" s="4" customFormat="1" x14ac:dyDescent="0.3">
      <c r="A394" s="109"/>
      <c r="B394" s="109"/>
      <c r="C394" s="109"/>
      <c r="D394" s="109"/>
      <c r="E394" s="109"/>
      <c r="F394" s="109"/>
      <c r="G394" s="109"/>
      <c r="H394" s="109"/>
      <c r="I394" s="109"/>
      <c r="J394" s="109"/>
    </row>
    <row r="395" spans="1:10" s="4" customFormat="1" x14ac:dyDescent="0.3">
      <c r="A395" s="109"/>
      <c r="B395" s="109"/>
      <c r="C395" s="109"/>
      <c r="D395" s="109"/>
      <c r="E395" s="109"/>
      <c r="F395" s="109"/>
      <c r="G395" s="109"/>
      <c r="H395" s="109"/>
      <c r="I395" s="109"/>
      <c r="J395" s="109"/>
    </row>
    <row r="396" spans="1:10" s="4" customFormat="1" x14ac:dyDescent="0.3">
      <c r="A396" s="109"/>
      <c r="B396" s="109"/>
      <c r="C396" s="109"/>
      <c r="D396" s="109"/>
      <c r="E396" s="109"/>
      <c r="F396" s="109"/>
      <c r="G396" s="109"/>
      <c r="H396" s="109"/>
      <c r="I396" s="109"/>
      <c r="J396" s="109"/>
    </row>
    <row r="397" spans="1:10" s="4" customFormat="1" x14ac:dyDescent="0.3">
      <c r="A397" s="109"/>
      <c r="B397" s="109"/>
      <c r="C397" s="109"/>
      <c r="D397" s="109"/>
      <c r="E397" s="109"/>
      <c r="F397" s="109"/>
      <c r="G397" s="109"/>
      <c r="H397" s="109"/>
      <c r="I397" s="109"/>
      <c r="J397" s="109"/>
    </row>
    <row r="398" spans="1:10" s="4" customFormat="1" x14ac:dyDescent="0.3">
      <c r="A398" s="109"/>
      <c r="B398" s="109"/>
      <c r="C398" s="109"/>
      <c r="D398" s="109"/>
      <c r="E398" s="109"/>
      <c r="F398" s="109"/>
      <c r="G398" s="109"/>
      <c r="H398" s="109"/>
      <c r="I398" s="109"/>
      <c r="J398" s="109"/>
    </row>
    <row r="399" spans="1:10" s="4" customFormat="1" x14ac:dyDescent="0.3">
      <c r="A399" s="109"/>
      <c r="B399" s="109"/>
      <c r="C399" s="109"/>
      <c r="D399" s="109"/>
      <c r="E399" s="109"/>
      <c r="F399" s="109"/>
      <c r="G399" s="109"/>
      <c r="H399" s="109"/>
      <c r="I399" s="109"/>
      <c r="J399" s="109"/>
    </row>
    <row r="400" spans="1:10" s="4" customFormat="1" x14ac:dyDescent="0.3">
      <c r="A400" s="109"/>
      <c r="B400" s="109"/>
      <c r="C400" s="109"/>
      <c r="D400" s="109"/>
      <c r="E400" s="109"/>
      <c r="F400" s="109"/>
      <c r="G400" s="109"/>
      <c r="H400" s="109"/>
      <c r="I400" s="109"/>
      <c r="J400" s="109"/>
    </row>
    <row r="401" spans="1:10" s="4" customFormat="1" x14ac:dyDescent="0.3">
      <c r="A401" s="109"/>
      <c r="B401" s="109"/>
      <c r="C401" s="109"/>
      <c r="D401" s="109"/>
      <c r="E401" s="109"/>
      <c r="F401" s="109"/>
      <c r="G401" s="109"/>
      <c r="H401" s="109"/>
      <c r="I401" s="109"/>
      <c r="J401" s="109"/>
    </row>
    <row r="402" spans="1:10" s="4" customFormat="1" x14ac:dyDescent="0.3">
      <c r="A402" s="109"/>
      <c r="B402" s="109"/>
      <c r="C402" s="109"/>
      <c r="D402" s="109"/>
      <c r="E402" s="109"/>
      <c r="F402" s="109"/>
      <c r="G402" s="109"/>
      <c r="H402" s="109"/>
      <c r="I402" s="109"/>
      <c r="J402" s="109"/>
    </row>
    <row r="403" spans="1:10" s="4" customFormat="1" x14ac:dyDescent="0.3">
      <c r="A403" s="109"/>
      <c r="B403" s="109"/>
      <c r="C403" s="109"/>
      <c r="D403" s="109"/>
      <c r="E403" s="109"/>
      <c r="F403" s="109"/>
      <c r="G403" s="109"/>
      <c r="H403" s="109"/>
      <c r="I403" s="109"/>
      <c r="J403" s="109"/>
    </row>
    <row r="404" spans="1:10" s="4" customFormat="1" x14ac:dyDescent="0.3">
      <c r="A404" s="109"/>
      <c r="B404" s="109"/>
      <c r="C404" s="109"/>
      <c r="D404" s="109"/>
      <c r="E404" s="109"/>
      <c r="F404" s="109"/>
      <c r="G404" s="109"/>
      <c r="H404" s="109"/>
      <c r="I404" s="109"/>
      <c r="J404" s="109"/>
    </row>
    <row r="405" spans="1:10" s="4" customFormat="1" x14ac:dyDescent="0.3">
      <c r="A405" s="109"/>
      <c r="B405" s="109"/>
      <c r="C405" s="109"/>
      <c r="D405" s="109"/>
      <c r="E405" s="109"/>
      <c r="F405" s="109"/>
      <c r="G405" s="109"/>
      <c r="H405" s="109"/>
      <c r="I405" s="109"/>
      <c r="J405" s="109"/>
    </row>
    <row r="406" spans="1:10" s="4" customFormat="1" x14ac:dyDescent="0.3">
      <c r="A406" s="109"/>
      <c r="B406" s="109"/>
      <c r="C406" s="109"/>
      <c r="D406" s="109"/>
      <c r="E406" s="109"/>
      <c r="F406" s="109"/>
      <c r="G406" s="109"/>
      <c r="H406" s="109"/>
      <c r="I406" s="109"/>
      <c r="J406" s="109"/>
    </row>
    <row r="407" spans="1:10" s="4" customFormat="1" x14ac:dyDescent="0.3">
      <c r="A407" s="109"/>
      <c r="B407" s="109"/>
      <c r="C407" s="109"/>
      <c r="D407" s="109"/>
      <c r="E407" s="109"/>
      <c r="F407" s="109"/>
      <c r="G407" s="109"/>
      <c r="H407" s="109"/>
      <c r="I407" s="109"/>
      <c r="J407" s="109"/>
    </row>
    <row r="408" spans="1:10" s="4" customFormat="1" x14ac:dyDescent="0.3">
      <c r="A408" s="109"/>
      <c r="B408" s="109"/>
      <c r="C408" s="109"/>
      <c r="D408" s="109"/>
      <c r="E408" s="109"/>
      <c r="F408" s="109"/>
      <c r="G408" s="109"/>
      <c r="H408" s="109"/>
      <c r="I408" s="109"/>
      <c r="J408" s="109"/>
    </row>
    <row r="409" spans="1:10" s="4" customFormat="1" x14ac:dyDescent="0.3">
      <c r="A409" s="109"/>
      <c r="B409" s="109"/>
      <c r="C409" s="109"/>
      <c r="D409" s="109"/>
      <c r="E409" s="109"/>
      <c r="F409" s="109"/>
      <c r="G409" s="109"/>
      <c r="H409" s="109"/>
      <c r="I409" s="109"/>
      <c r="J409" s="109"/>
    </row>
    <row r="410" spans="1:10" s="4" customFormat="1" x14ac:dyDescent="0.3">
      <c r="A410" s="109"/>
      <c r="B410" s="109"/>
      <c r="C410" s="109"/>
      <c r="D410" s="109"/>
      <c r="E410" s="109"/>
      <c r="F410" s="109"/>
      <c r="G410" s="109"/>
      <c r="H410" s="109"/>
      <c r="I410" s="109"/>
      <c r="J410" s="109"/>
    </row>
    <row r="411" spans="1:10" s="4" customFormat="1" x14ac:dyDescent="0.3">
      <c r="A411" s="109"/>
      <c r="B411" s="109"/>
      <c r="C411" s="109"/>
      <c r="D411" s="109"/>
      <c r="E411" s="109"/>
      <c r="F411" s="109"/>
      <c r="G411" s="109"/>
      <c r="H411" s="109"/>
      <c r="I411" s="109"/>
      <c r="J411" s="109"/>
    </row>
    <row r="412" spans="1:10" s="4" customFormat="1" x14ac:dyDescent="0.3">
      <c r="A412" s="109"/>
      <c r="B412" s="109"/>
      <c r="C412" s="109"/>
      <c r="D412" s="109"/>
      <c r="E412" s="109"/>
      <c r="F412" s="109"/>
      <c r="G412" s="109"/>
      <c r="H412" s="109"/>
      <c r="I412" s="109"/>
      <c r="J412" s="109"/>
    </row>
    <row r="413" spans="1:10" s="4" customFormat="1" x14ac:dyDescent="0.3">
      <c r="A413" s="109"/>
      <c r="B413" s="109"/>
      <c r="C413" s="109"/>
      <c r="D413" s="109"/>
      <c r="E413" s="109"/>
      <c r="F413" s="109"/>
      <c r="G413" s="109"/>
      <c r="H413" s="109"/>
      <c r="I413" s="109"/>
      <c r="J413" s="109"/>
    </row>
    <row r="414" spans="1:10" s="4" customFormat="1" x14ac:dyDescent="0.3">
      <c r="A414" s="109"/>
      <c r="B414" s="109"/>
      <c r="C414" s="109"/>
      <c r="D414" s="109"/>
      <c r="E414" s="109"/>
      <c r="F414" s="109"/>
      <c r="G414" s="109"/>
      <c r="H414" s="109"/>
      <c r="I414" s="109"/>
      <c r="J414" s="109"/>
    </row>
    <row r="415" spans="1:10" s="4" customFormat="1" x14ac:dyDescent="0.3">
      <c r="A415" s="109"/>
      <c r="B415" s="109"/>
      <c r="C415" s="109"/>
      <c r="D415" s="109"/>
      <c r="E415" s="109"/>
      <c r="F415" s="109"/>
      <c r="G415" s="109"/>
      <c r="H415" s="109"/>
      <c r="I415" s="109"/>
      <c r="J415" s="109"/>
    </row>
    <row r="416" spans="1:10" s="4" customFormat="1" x14ac:dyDescent="0.3">
      <c r="A416" s="109"/>
      <c r="B416" s="109"/>
      <c r="C416" s="109"/>
      <c r="D416" s="109"/>
      <c r="E416" s="109"/>
      <c r="F416" s="109"/>
      <c r="G416" s="109"/>
      <c r="H416" s="109"/>
      <c r="I416" s="109"/>
      <c r="J416" s="109"/>
    </row>
    <row r="417" spans="1:10" s="4" customFormat="1" x14ac:dyDescent="0.3">
      <c r="A417" s="109"/>
      <c r="B417" s="109"/>
      <c r="C417" s="109"/>
      <c r="D417" s="109"/>
      <c r="E417" s="109"/>
      <c r="F417" s="109"/>
      <c r="G417" s="109"/>
      <c r="H417" s="109"/>
      <c r="I417" s="109"/>
      <c r="J417" s="109"/>
    </row>
    <row r="418" spans="1:10" s="4" customFormat="1" x14ac:dyDescent="0.3">
      <c r="A418" s="109"/>
      <c r="B418" s="109"/>
      <c r="C418" s="109"/>
      <c r="D418" s="109"/>
      <c r="E418" s="109"/>
      <c r="F418" s="109"/>
      <c r="G418" s="109"/>
      <c r="H418" s="109"/>
      <c r="I418" s="109"/>
      <c r="J418" s="109"/>
    </row>
    <row r="419" spans="1:10" s="4" customFormat="1" x14ac:dyDescent="0.3">
      <c r="A419" s="109"/>
      <c r="B419" s="109"/>
      <c r="C419" s="109"/>
      <c r="D419" s="109"/>
      <c r="E419" s="109"/>
      <c r="F419" s="109"/>
      <c r="G419" s="109"/>
      <c r="H419" s="109"/>
      <c r="I419" s="109"/>
      <c r="J419" s="109"/>
    </row>
    <row r="420" spans="1:10" s="4" customFormat="1" x14ac:dyDescent="0.3">
      <c r="A420" s="109"/>
      <c r="B420" s="109"/>
      <c r="C420" s="109"/>
      <c r="D420" s="109"/>
      <c r="E420" s="109"/>
      <c r="F420" s="109"/>
      <c r="G420" s="109"/>
      <c r="H420" s="109"/>
      <c r="I420" s="109"/>
      <c r="J420" s="109"/>
    </row>
    <row r="421" spans="1:10" s="4" customFormat="1" x14ac:dyDescent="0.3">
      <c r="A421" s="109"/>
      <c r="B421" s="109"/>
      <c r="C421" s="109"/>
      <c r="D421" s="109"/>
      <c r="E421" s="109"/>
      <c r="F421" s="109"/>
      <c r="G421" s="109"/>
      <c r="H421" s="109"/>
      <c r="I421" s="109"/>
      <c r="J421" s="109"/>
    </row>
    <row r="422" spans="1:10" s="4" customFormat="1" x14ac:dyDescent="0.3">
      <c r="A422" s="109"/>
      <c r="B422" s="109"/>
      <c r="C422" s="109"/>
      <c r="D422" s="109"/>
      <c r="E422" s="109"/>
      <c r="F422" s="109"/>
      <c r="G422" s="109"/>
      <c r="H422" s="109"/>
      <c r="I422" s="109"/>
      <c r="J422" s="109"/>
    </row>
    <row r="423" spans="1:10" s="4" customFormat="1" x14ac:dyDescent="0.3">
      <c r="A423" s="109"/>
      <c r="B423" s="109"/>
      <c r="C423" s="109"/>
      <c r="D423" s="109"/>
      <c r="E423" s="109"/>
      <c r="F423" s="109"/>
      <c r="G423" s="109"/>
      <c r="H423" s="109"/>
      <c r="I423" s="109"/>
      <c r="J423" s="109"/>
    </row>
    <row r="424" spans="1:10" s="4" customFormat="1" x14ac:dyDescent="0.3">
      <c r="A424" s="109"/>
      <c r="B424" s="109"/>
      <c r="C424" s="109"/>
      <c r="D424" s="109"/>
      <c r="E424" s="109"/>
      <c r="F424" s="109"/>
      <c r="G424" s="109"/>
      <c r="H424" s="109"/>
      <c r="I424" s="109"/>
      <c r="J424" s="109"/>
    </row>
    <row r="425" spans="1:10" s="4" customFormat="1" x14ac:dyDescent="0.3">
      <c r="A425" s="109"/>
      <c r="B425" s="109"/>
      <c r="C425" s="109"/>
      <c r="D425" s="109"/>
      <c r="E425" s="109"/>
      <c r="F425" s="109"/>
      <c r="G425" s="109"/>
      <c r="H425" s="109"/>
      <c r="I425" s="109"/>
      <c r="J425" s="109"/>
    </row>
    <row r="426" spans="1:10" s="4" customFormat="1" x14ac:dyDescent="0.3">
      <c r="A426" s="109"/>
      <c r="B426" s="109"/>
      <c r="C426" s="109"/>
      <c r="D426" s="109"/>
      <c r="E426" s="109"/>
      <c r="F426" s="109"/>
      <c r="G426" s="109"/>
      <c r="H426" s="109"/>
      <c r="I426" s="109"/>
      <c r="J426" s="109"/>
    </row>
    <row r="427" spans="1:10" s="4" customFormat="1" x14ac:dyDescent="0.3">
      <c r="A427" s="109"/>
      <c r="B427" s="109"/>
      <c r="C427" s="109"/>
      <c r="D427" s="109"/>
      <c r="E427" s="109"/>
      <c r="F427" s="109"/>
      <c r="G427" s="109"/>
      <c r="H427" s="109"/>
      <c r="I427" s="109"/>
      <c r="J427" s="109"/>
    </row>
    <row r="428" spans="1:10" s="4" customFormat="1" x14ac:dyDescent="0.3">
      <c r="A428" s="109"/>
      <c r="B428" s="109"/>
      <c r="C428" s="109"/>
      <c r="D428" s="109"/>
      <c r="E428" s="109"/>
      <c r="F428" s="109"/>
      <c r="G428" s="109"/>
      <c r="H428" s="109"/>
      <c r="I428" s="109"/>
      <c r="J428" s="109"/>
    </row>
    <row r="429" spans="1:10" s="4" customFormat="1" x14ac:dyDescent="0.3">
      <c r="A429" s="109"/>
      <c r="B429" s="109"/>
      <c r="C429" s="109"/>
      <c r="D429" s="109"/>
      <c r="E429" s="109"/>
      <c r="F429" s="109"/>
      <c r="G429" s="109"/>
      <c r="H429" s="109"/>
      <c r="I429" s="109"/>
      <c r="J429" s="109"/>
    </row>
    <row r="430" spans="1:10" s="4" customFormat="1" x14ac:dyDescent="0.3">
      <c r="A430" s="109"/>
      <c r="B430" s="109"/>
      <c r="C430" s="109"/>
      <c r="D430" s="109"/>
      <c r="E430" s="109"/>
      <c r="F430" s="109"/>
      <c r="G430" s="109"/>
      <c r="H430" s="109"/>
      <c r="I430" s="109"/>
      <c r="J430" s="109"/>
    </row>
    <row r="431" spans="1:10" s="4" customFormat="1" x14ac:dyDescent="0.3">
      <c r="A431" s="109"/>
      <c r="B431" s="109"/>
      <c r="C431" s="109"/>
      <c r="D431" s="109"/>
      <c r="E431" s="109"/>
      <c r="F431" s="109"/>
      <c r="G431" s="109"/>
      <c r="H431" s="109"/>
      <c r="I431" s="109"/>
      <c r="J431" s="109"/>
    </row>
    <row r="432" spans="1:10" s="4" customFormat="1" x14ac:dyDescent="0.3">
      <c r="A432" s="109"/>
      <c r="B432" s="109"/>
      <c r="C432" s="109"/>
      <c r="D432" s="109"/>
      <c r="E432" s="109"/>
      <c r="F432" s="109"/>
      <c r="G432" s="109"/>
      <c r="H432" s="109"/>
      <c r="I432" s="109"/>
      <c r="J432" s="109"/>
    </row>
    <row r="433" spans="1:10" s="4" customFormat="1" x14ac:dyDescent="0.3">
      <c r="A433" s="109"/>
      <c r="B433" s="109"/>
      <c r="C433" s="109"/>
      <c r="D433" s="109"/>
      <c r="E433" s="109"/>
      <c r="F433" s="109"/>
      <c r="G433" s="109"/>
      <c r="H433" s="109"/>
      <c r="I433" s="109"/>
      <c r="J433" s="109"/>
    </row>
    <row r="434" spans="1:10" s="4" customFormat="1" x14ac:dyDescent="0.3">
      <c r="A434" s="109"/>
      <c r="B434" s="109"/>
      <c r="C434" s="109"/>
      <c r="D434" s="109"/>
      <c r="E434" s="109"/>
      <c r="F434" s="109"/>
      <c r="G434" s="109"/>
      <c r="H434" s="109"/>
      <c r="I434" s="109"/>
      <c r="J434" s="109"/>
    </row>
    <row r="435" spans="1:10" s="4" customFormat="1" x14ac:dyDescent="0.3">
      <c r="A435" s="109"/>
      <c r="B435" s="109"/>
      <c r="C435" s="109"/>
      <c r="D435" s="109"/>
      <c r="E435" s="109"/>
      <c r="F435" s="109"/>
      <c r="G435" s="109"/>
      <c r="H435" s="109"/>
      <c r="I435" s="109"/>
      <c r="J435" s="109"/>
    </row>
    <row r="436" spans="1:10" s="4" customFormat="1" x14ac:dyDescent="0.3">
      <c r="A436" s="109"/>
      <c r="B436" s="109"/>
      <c r="C436" s="109"/>
      <c r="D436" s="109"/>
      <c r="E436" s="109"/>
      <c r="F436" s="109"/>
      <c r="G436" s="109"/>
      <c r="H436" s="109"/>
      <c r="I436" s="109"/>
      <c r="J436" s="109"/>
    </row>
    <row r="437" spans="1:10" s="4" customFormat="1" x14ac:dyDescent="0.3">
      <c r="A437" s="109"/>
      <c r="B437" s="109"/>
      <c r="C437" s="109"/>
      <c r="D437" s="109"/>
      <c r="E437" s="109"/>
      <c r="F437" s="109"/>
      <c r="G437" s="109"/>
      <c r="H437" s="109"/>
      <c r="I437" s="109"/>
      <c r="J437" s="109"/>
    </row>
    <row r="438" spans="1:10" s="4" customFormat="1" x14ac:dyDescent="0.3">
      <c r="A438" s="109"/>
      <c r="B438" s="109"/>
      <c r="C438" s="109"/>
      <c r="D438" s="109"/>
      <c r="E438" s="109"/>
      <c r="F438" s="109"/>
      <c r="G438" s="109"/>
      <c r="H438" s="109"/>
      <c r="I438" s="109"/>
      <c r="J438" s="109"/>
    </row>
    <row r="439" spans="1:10" s="4" customFormat="1" x14ac:dyDescent="0.3">
      <c r="A439" s="109"/>
      <c r="B439" s="109"/>
      <c r="C439" s="109"/>
      <c r="D439" s="109"/>
      <c r="E439" s="109"/>
      <c r="F439" s="109"/>
      <c r="G439" s="109"/>
      <c r="H439" s="109"/>
      <c r="I439" s="109"/>
      <c r="J439" s="109"/>
    </row>
    <row r="440" spans="1:10" s="4" customFormat="1" x14ac:dyDescent="0.3">
      <c r="A440" s="109"/>
      <c r="B440" s="109"/>
      <c r="C440" s="109"/>
      <c r="D440" s="109"/>
      <c r="E440" s="109"/>
      <c r="F440" s="109"/>
      <c r="G440" s="109"/>
      <c r="H440" s="109"/>
      <c r="I440" s="109"/>
      <c r="J440" s="109"/>
    </row>
    <row r="441" spans="1:10" s="4" customFormat="1" x14ac:dyDescent="0.3">
      <c r="A441" s="109"/>
      <c r="B441" s="109"/>
      <c r="C441" s="109"/>
      <c r="D441" s="109"/>
      <c r="E441" s="109"/>
      <c r="F441" s="109"/>
      <c r="G441" s="109"/>
      <c r="H441" s="109"/>
      <c r="I441" s="109"/>
      <c r="J441" s="109"/>
    </row>
    <row r="442" spans="1:10" s="4" customFormat="1" x14ac:dyDescent="0.3">
      <c r="A442" s="109"/>
      <c r="B442" s="109"/>
      <c r="C442" s="109"/>
      <c r="D442" s="109"/>
      <c r="E442" s="109"/>
      <c r="F442" s="109"/>
      <c r="G442" s="109"/>
      <c r="H442" s="109"/>
      <c r="I442" s="109"/>
      <c r="J442" s="109"/>
    </row>
    <row r="443" spans="1:10" s="4" customFormat="1" x14ac:dyDescent="0.3">
      <c r="A443" s="109"/>
      <c r="B443" s="109"/>
      <c r="C443" s="109"/>
      <c r="D443" s="109"/>
      <c r="E443" s="109"/>
      <c r="F443" s="109"/>
      <c r="G443" s="109"/>
      <c r="H443" s="109"/>
      <c r="I443" s="109"/>
      <c r="J443" s="109"/>
    </row>
    <row r="444" spans="1:10" s="4" customFormat="1" x14ac:dyDescent="0.3">
      <c r="A444" s="109"/>
      <c r="B444" s="109"/>
      <c r="C444" s="109"/>
      <c r="D444" s="109"/>
      <c r="E444" s="109"/>
      <c r="F444" s="109"/>
      <c r="G444" s="109"/>
      <c r="H444" s="109"/>
      <c r="I444" s="109"/>
      <c r="J444" s="109"/>
    </row>
    <row r="445" spans="1:10" s="4" customFormat="1" x14ac:dyDescent="0.3">
      <c r="A445" s="109"/>
      <c r="B445" s="109"/>
      <c r="C445" s="109"/>
      <c r="D445" s="109"/>
      <c r="E445" s="109"/>
      <c r="F445" s="109"/>
      <c r="G445" s="109"/>
      <c r="H445" s="109"/>
      <c r="I445" s="109"/>
      <c r="J445" s="109"/>
    </row>
    <row r="446" spans="1:10" s="4" customFormat="1" x14ac:dyDescent="0.3">
      <c r="A446" s="109"/>
      <c r="B446" s="109"/>
      <c r="C446" s="109"/>
      <c r="D446" s="109"/>
      <c r="E446" s="109"/>
      <c r="F446" s="109"/>
      <c r="G446" s="109"/>
      <c r="H446" s="109"/>
      <c r="I446" s="109"/>
      <c r="J446" s="109"/>
    </row>
    <row r="447" spans="1:10" s="4" customFormat="1" x14ac:dyDescent="0.3">
      <c r="A447" s="109"/>
      <c r="B447" s="109"/>
      <c r="C447" s="109"/>
      <c r="D447" s="109"/>
      <c r="E447" s="109"/>
      <c r="F447" s="109"/>
      <c r="G447" s="109"/>
      <c r="H447" s="109"/>
      <c r="I447" s="109"/>
      <c r="J447" s="109"/>
    </row>
    <row r="448" spans="1:10" s="4" customFormat="1" x14ac:dyDescent="0.3">
      <c r="A448" s="109"/>
      <c r="B448" s="109"/>
      <c r="C448" s="109"/>
      <c r="D448" s="109"/>
      <c r="E448" s="109"/>
      <c r="F448" s="109"/>
      <c r="G448" s="109"/>
      <c r="H448" s="109"/>
      <c r="I448" s="109"/>
      <c r="J448" s="109"/>
    </row>
    <row r="449" spans="1:10" s="4" customFormat="1" x14ac:dyDescent="0.3">
      <c r="A449" s="109"/>
      <c r="B449" s="109"/>
      <c r="C449" s="109"/>
      <c r="D449" s="109"/>
      <c r="E449" s="109"/>
      <c r="F449" s="109"/>
      <c r="G449" s="109"/>
      <c r="H449" s="109"/>
      <c r="I449" s="109"/>
      <c r="J449" s="109"/>
    </row>
    <row r="450" spans="1:10" s="4" customFormat="1" x14ac:dyDescent="0.3">
      <c r="A450" s="109"/>
      <c r="B450" s="109"/>
      <c r="C450" s="109"/>
      <c r="D450" s="109"/>
      <c r="E450" s="109"/>
      <c r="F450" s="109"/>
      <c r="G450" s="109"/>
      <c r="H450" s="109"/>
      <c r="I450" s="109"/>
      <c r="J450" s="109"/>
    </row>
    <row r="451" spans="1:10" s="4" customFormat="1" x14ac:dyDescent="0.3">
      <c r="A451" s="109"/>
      <c r="B451" s="109"/>
      <c r="C451" s="109"/>
      <c r="D451" s="109"/>
      <c r="E451" s="109"/>
      <c r="F451" s="109"/>
      <c r="G451" s="109"/>
      <c r="H451" s="109"/>
      <c r="I451" s="109"/>
      <c r="J451" s="109"/>
    </row>
    <row r="452" spans="1:10" s="4" customFormat="1" x14ac:dyDescent="0.3">
      <c r="A452" s="109"/>
      <c r="B452" s="109"/>
      <c r="C452" s="109"/>
      <c r="D452" s="109"/>
      <c r="E452" s="109"/>
      <c r="F452" s="109"/>
      <c r="G452" s="109"/>
      <c r="H452" s="109"/>
      <c r="I452" s="109"/>
      <c r="J452" s="109"/>
    </row>
    <row r="453" spans="1:10" s="4" customFormat="1" x14ac:dyDescent="0.3">
      <c r="A453" s="109"/>
      <c r="B453" s="109"/>
      <c r="C453" s="109"/>
      <c r="D453" s="109"/>
      <c r="E453" s="109"/>
      <c r="F453" s="109"/>
      <c r="G453" s="109"/>
      <c r="H453" s="109"/>
      <c r="I453" s="109"/>
      <c r="J453" s="109"/>
    </row>
    <row r="454" spans="1:10" s="4" customFormat="1" x14ac:dyDescent="0.3">
      <c r="A454" s="109"/>
      <c r="B454" s="109"/>
      <c r="C454" s="109"/>
      <c r="D454" s="109"/>
      <c r="E454" s="109"/>
      <c r="F454" s="109"/>
      <c r="G454" s="109"/>
      <c r="H454" s="109"/>
      <c r="I454" s="109"/>
      <c r="J454" s="109"/>
    </row>
    <row r="455" spans="1:10" s="4" customFormat="1" x14ac:dyDescent="0.3">
      <c r="A455" s="109"/>
      <c r="B455" s="109"/>
      <c r="C455" s="109"/>
      <c r="D455" s="109"/>
      <c r="E455" s="109"/>
      <c r="F455" s="109"/>
      <c r="G455" s="109"/>
      <c r="H455" s="109"/>
      <c r="I455" s="109"/>
      <c r="J455" s="109"/>
    </row>
    <row r="456" spans="1:10" s="4" customFormat="1" x14ac:dyDescent="0.3">
      <c r="A456" s="109"/>
      <c r="B456" s="109"/>
      <c r="C456" s="109"/>
      <c r="D456" s="109"/>
      <c r="E456" s="109"/>
      <c r="F456" s="109"/>
      <c r="G456" s="109"/>
      <c r="H456" s="109"/>
      <c r="I456" s="109"/>
      <c r="J456" s="109"/>
    </row>
    <row r="457" spans="1:10" s="4" customFormat="1" x14ac:dyDescent="0.3">
      <c r="A457" s="109"/>
      <c r="B457" s="109"/>
      <c r="C457" s="109"/>
      <c r="D457" s="109"/>
      <c r="E457" s="109"/>
      <c r="F457" s="109"/>
      <c r="G457" s="109"/>
      <c r="H457" s="109"/>
      <c r="I457" s="109"/>
      <c r="J457" s="109"/>
    </row>
    <row r="458" spans="1:10" s="4" customFormat="1" x14ac:dyDescent="0.3">
      <c r="A458" s="109"/>
      <c r="B458" s="109"/>
      <c r="C458" s="109"/>
      <c r="D458" s="109"/>
      <c r="E458" s="109"/>
      <c r="F458" s="109"/>
      <c r="G458" s="109"/>
      <c r="H458" s="109"/>
      <c r="I458" s="109"/>
      <c r="J458" s="109"/>
    </row>
    <row r="459" spans="1:10" s="4" customFormat="1" x14ac:dyDescent="0.3">
      <c r="A459" s="109"/>
      <c r="B459" s="109"/>
      <c r="C459" s="109"/>
      <c r="D459" s="109"/>
      <c r="E459" s="109"/>
      <c r="F459" s="109"/>
      <c r="G459" s="109"/>
      <c r="H459" s="109"/>
      <c r="I459" s="109"/>
      <c r="J459" s="109"/>
    </row>
    <row r="460" spans="1:10" s="4" customFormat="1" x14ac:dyDescent="0.3">
      <c r="A460" s="109"/>
      <c r="B460" s="109"/>
      <c r="C460" s="109"/>
      <c r="D460" s="109"/>
      <c r="E460" s="109"/>
      <c r="F460" s="109"/>
      <c r="G460" s="109"/>
      <c r="H460" s="109"/>
      <c r="I460" s="109"/>
      <c r="J460" s="109"/>
    </row>
    <row r="461" spans="1:10" s="4" customFormat="1" x14ac:dyDescent="0.3">
      <c r="A461" s="109"/>
      <c r="B461" s="109"/>
      <c r="C461" s="109"/>
      <c r="D461" s="109"/>
      <c r="E461" s="109"/>
      <c r="F461" s="109"/>
      <c r="G461" s="109"/>
      <c r="H461" s="109"/>
      <c r="I461" s="109"/>
      <c r="J461" s="109"/>
    </row>
    <row r="462" spans="1:10" s="4" customFormat="1" x14ac:dyDescent="0.3">
      <c r="A462" s="109"/>
      <c r="B462" s="109"/>
      <c r="C462" s="109"/>
      <c r="D462" s="109"/>
      <c r="E462" s="109"/>
      <c r="F462" s="109"/>
      <c r="G462" s="109"/>
      <c r="H462" s="109"/>
      <c r="I462" s="109"/>
      <c r="J462" s="109"/>
    </row>
    <row r="463" spans="1:10" s="4" customFormat="1" x14ac:dyDescent="0.3">
      <c r="A463" s="109"/>
      <c r="B463" s="109"/>
      <c r="C463" s="109"/>
      <c r="D463" s="109"/>
      <c r="E463" s="109"/>
      <c r="F463" s="109"/>
      <c r="G463" s="109"/>
      <c r="H463" s="109"/>
      <c r="I463" s="109"/>
      <c r="J463" s="109"/>
    </row>
    <row r="464" spans="1:10" s="4" customFormat="1" x14ac:dyDescent="0.3">
      <c r="A464" s="109"/>
      <c r="B464" s="109"/>
      <c r="C464" s="109"/>
      <c r="D464" s="109"/>
      <c r="E464" s="109"/>
      <c r="F464" s="109"/>
      <c r="G464" s="109"/>
      <c r="H464" s="109"/>
      <c r="I464" s="109"/>
      <c r="J464" s="109"/>
    </row>
    <row r="465" spans="1:10" s="4" customFormat="1" x14ac:dyDescent="0.3">
      <c r="A465" s="109"/>
      <c r="B465" s="109"/>
      <c r="C465" s="109"/>
      <c r="D465" s="109"/>
      <c r="E465" s="109"/>
      <c r="F465" s="109"/>
      <c r="G465" s="109"/>
      <c r="H465" s="109"/>
      <c r="I465" s="109"/>
      <c r="J465" s="109"/>
    </row>
    <row r="466" spans="1:10" s="4" customFormat="1" x14ac:dyDescent="0.3">
      <c r="A466" s="109"/>
      <c r="B466" s="109"/>
      <c r="C466" s="109"/>
      <c r="D466" s="109"/>
      <c r="E466" s="109"/>
      <c r="F466" s="109"/>
      <c r="G466" s="109"/>
      <c r="H466" s="109"/>
      <c r="I466" s="109"/>
      <c r="J466" s="109"/>
    </row>
    <row r="467" spans="1:10" s="4" customFormat="1" x14ac:dyDescent="0.3">
      <c r="A467" s="109"/>
      <c r="B467" s="109"/>
      <c r="C467" s="109"/>
      <c r="D467" s="109"/>
      <c r="E467" s="109"/>
      <c r="F467" s="109"/>
      <c r="G467" s="109"/>
      <c r="H467" s="109"/>
      <c r="I467" s="109"/>
      <c r="J467" s="109"/>
    </row>
    <row r="468" spans="1:10" s="4" customFormat="1" x14ac:dyDescent="0.3">
      <c r="A468" s="109"/>
      <c r="B468" s="109"/>
      <c r="C468" s="109"/>
      <c r="D468" s="109"/>
      <c r="E468" s="109"/>
      <c r="F468" s="109"/>
      <c r="G468" s="109"/>
      <c r="H468" s="109"/>
      <c r="I468" s="109"/>
      <c r="J468" s="109"/>
    </row>
    <row r="469" spans="1:10" s="4" customFormat="1" x14ac:dyDescent="0.3">
      <c r="A469" s="109"/>
      <c r="B469" s="109"/>
      <c r="C469" s="109"/>
      <c r="D469" s="109"/>
      <c r="E469" s="109"/>
      <c r="F469" s="109"/>
      <c r="G469" s="109"/>
      <c r="H469" s="109"/>
      <c r="I469" s="109"/>
      <c r="J469" s="109"/>
    </row>
    <row r="470" spans="1:10" s="4" customFormat="1" x14ac:dyDescent="0.3">
      <c r="A470" s="109"/>
      <c r="B470" s="109"/>
      <c r="C470" s="109"/>
      <c r="D470" s="109"/>
      <c r="E470" s="109"/>
      <c r="F470" s="109"/>
      <c r="G470" s="109"/>
      <c r="H470" s="109"/>
      <c r="I470" s="109"/>
      <c r="J470" s="109"/>
    </row>
    <row r="471" spans="1:10" s="4" customFormat="1" x14ac:dyDescent="0.3">
      <c r="A471" s="109"/>
      <c r="B471" s="109"/>
      <c r="C471" s="109"/>
      <c r="D471" s="109"/>
      <c r="E471" s="109"/>
      <c r="F471" s="109"/>
      <c r="G471" s="109"/>
      <c r="H471" s="109"/>
      <c r="I471" s="109"/>
      <c r="J471" s="109"/>
    </row>
    <row r="472" spans="1:10" s="4" customFormat="1" x14ac:dyDescent="0.3">
      <c r="A472" s="109"/>
      <c r="B472" s="109"/>
      <c r="C472" s="109"/>
      <c r="D472" s="109"/>
      <c r="E472" s="109"/>
      <c r="F472" s="109"/>
      <c r="G472" s="109"/>
      <c r="H472" s="109"/>
      <c r="I472" s="109"/>
      <c r="J472" s="109"/>
    </row>
    <row r="473" spans="1:10" s="4" customFormat="1" x14ac:dyDescent="0.3">
      <c r="A473" s="109"/>
      <c r="B473" s="109"/>
      <c r="C473" s="109"/>
      <c r="D473" s="109"/>
      <c r="E473" s="109"/>
      <c r="F473" s="109"/>
      <c r="G473" s="109"/>
      <c r="H473" s="109"/>
      <c r="I473" s="109"/>
      <c r="J473" s="109"/>
    </row>
    <row r="474" spans="1:10" s="4" customFormat="1" x14ac:dyDescent="0.3">
      <c r="A474" s="109"/>
      <c r="B474" s="109"/>
      <c r="C474" s="109"/>
      <c r="D474" s="109"/>
      <c r="E474" s="109"/>
      <c r="F474" s="109"/>
      <c r="G474" s="109"/>
      <c r="H474" s="109"/>
      <c r="I474" s="109"/>
      <c r="J474" s="109"/>
    </row>
    <row r="475" spans="1:10" s="4" customFormat="1" x14ac:dyDescent="0.3">
      <c r="A475" s="109"/>
      <c r="B475" s="109"/>
      <c r="C475" s="109"/>
      <c r="D475" s="109"/>
      <c r="E475" s="109"/>
      <c r="F475" s="109"/>
      <c r="G475" s="109"/>
      <c r="H475" s="109"/>
      <c r="I475" s="109"/>
      <c r="J475" s="109"/>
    </row>
    <row r="476" spans="1:10" s="4" customFormat="1" x14ac:dyDescent="0.3">
      <c r="A476" s="109"/>
      <c r="B476" s="109"/>
      <c r="C476" s="109"/>
      <c r="D476" s="109"/>
      <c r="E476" s="109"/>
      <c r="F476" s="109"/>
      <c r="G476" s="109"/>
      <c r="H476" s="109"/>
      <c r="I476" s="109"/>
      <c r="J476" s="109"/>
    </row>
    <row r="477" spans="1:10" s="4" customFormat="1" x14ac:dyDescent="0.3">
      <c r="A477" s="109"/>
      <c r="B477" s="109"/>
      <c r="C477" s="109"/>
      <c r="D477" s="109"/>
      <c r="E477" s="109"/>
      <c r="F477" s="109"/>
      <c r="G477" s="109"/>
      <c r="H477" s="109"/>
      <c r="I477" s="109"/>
      <c r="J477" s="109"/>
    </row>
    <row r="478" spans="1:10" s="4" customFormat="1" x14ac:dyDescent="0.3">
      <c r="A478" s="109"/>
      <c r="B478" s="109"/>
      <c r="C478" s="109"/>
      <c r="D478" s="109"/>
      <c r="E478" s="109"/>
      <c r="F478" s="109"/>
      <c r="G478" s="109"/>
      <c r="H478" s="109"/>
      <c r="I478" s="109"/>
      <c r="J478" s="109"/>
    </row>
    <row r="479" spans="1:10" s="4" customFormat="1" x14ac:dyDescent="0.3">
      <c r="A479" s="109"/>
      <c r="B479" s="109"/>
      <c r="C479" s="109"/>
      <c r="D479" s="109"/>
      <c r="E479" s="109"/>
      <c r="F479" s="109"/>
      <c r="G479" s="109"/>
      <c r="H479" s="109"/>
      <c r="I479" s="109"/>
      <c r="J479" s="109"/>
    </row>
    <row r="480" spans="1:10" s="4" customFormat="1" x14ac:dyDescent="0.3">
      <c r="A480" s="109"/>
      <c r="B480" s="109"/>
      <c r="C480" s="109"/>
      <c r="D480" s="109"/>
      <c r="E480" s="109"/>
      <c r="F480" s="109"/>
      <c r="G480" s="109"/>
      <c r="H480" s="109"/>
      <c r="I480" s="109"/>
      <c r="J480" s="109"/>
    </row>
    <row r="481" spans="1:10" s="4" customFormat="1" x14ac:dyDescent="0.3">
      <c r="A481" s="109"/>
      <c r="B481" s="109"/>
      <c r="C481" s="109"/>
      <c r="D481" s="109"/>
      <c r="E481" s="109"/>
      <c r="F481" s="109"/>
      <c r="G481" s="109"/>
      <c r="H481" s="109"/>
      <c r="I481" s="109"/>
      <c r="J481" s="109"/>
    </row>
    <row r="482" spans="1:10" s="4" customFormat="1" x14ac:dyDescent="0.3">
      <c r="A482" s="109"/>
      <c r="B482" s="109"/>
      <c r="C482" s="109"/>
      <c r="D482" s="109"/>
      <c r="E482" s="109"/>
      <c r="F482" s="109"/>
      <c r="G482" s="109"/>
      <c r="H482" s="109"/>
      <c r="I482" s="109"/>
      <c r="J482" s="109"/>
    </row>
    <row r="483" spans="1:10" s="4" customFormat="1" x14ac:dyDescent="0.3">
      <c r="A483" s="109"/>
      <c r="B483" s="109"/>
      <c r="C483" s="109"/>
      <c r="D483" s="109"/>
      <c r="E483" s="109"/>
      <c r="F483" s="109"/>
      <c r="G483" s="109"/>
      <c r="H483" s="109"/>
      <c r="I483" s="109"/>
      <c r="J483" s="109"/>
    </row>
    <row r="484" spans="1:10" s="4" customFormat="1" x14ac:dyDescent="0.3">
      <c r="A484" s="109"/>
      <c r="B484" s="109"/>
      <c r="C484" s="109"/>
      <c r="D484" s="109"/>
      <c r="E484" s="109"/>
      <c r="F484" s="109"/>
      <c r="G484" s="109"/>
      <c r="H484" s="109"/>
      <c r="I484" s="109"/>
      <c r="J484" s="109"/>
    </row>
    <row r="485" spans="1:10" s="4" customFormat="1" x14ac:dyDescent="0.3">
      <c r="A485" s="109"/>
      <c r="B485" s="109"/>
      <c r="C485" s="109"/>
      <c r="D485" s="109"/>
      <c r="E485" s="109"/>
      <c r="F485" s="109"/>
      <c r="G485" s="109"/>
      <c r="H485" s="109"/>
      <c r="I485" s="109"/>
      <c r="J485" s="109"/>
    </row>
    <row r="486" spans="1:10" s="4" customFormat="1" x14ac:dyDescent="0.3">
      <c r="A486" s="109"/>
      <c r="B486" s="109"/>
      <c r="C486" s="109"/>
      <c r="D486" s="109"/>
      <c r="E486" s="109"/>
      <c r="F486" s="109"/>
      <c r="G486" s="109"/>
      <c r="H486" s="109"/>
      <c r="I486" s="109"/>
      <c r="J486" s="109"/>
    </row>
    <row r="487" spans="1:10" s="4" customFormat="1" x14ac:dyDescent="0.3">
      <c r="A487" s="109"/>
      <c r="B487" s="109"/>
      <c r="C487" s="109"/>
      <c r="D487" s="109"/>
      <c r="E487" s="109"/>
      <c r="F487" s="109"/>
      <c r="G487" s="109"/>
      <c r="H487" s="109"/>
      <c r="I487" s="109"/>
      <c r="J487" s="109"/>
    </row>
    <row r="488" spans="1:10" s="4" customFormat="1" x14ac:dyDescent="0.3">
      <c r="A488" s="109"/>
      <c r="B488" s="109"/>
      <c r="C488" s="109"/>
      <c r="D488" s="109"/>
      <c r="E488" s="109"/>
      <c r="F488" s="109"/>
      <c r="G488" s="109"/>
      <c r="H488" s="109"/>
      <c r="I488" s="109"/>
      <c r="J488" s="109"/>
    </row>
    <row r="489" spans="1:10" s="4" customFormat="1" x14ac:dyDescent="0.3">
      <c r="A489" s="109"/>
      <c r="B489" s="109"/>
      <c r="C489" s="109"/>
      <c r="D489" s="109"/>
      <c r="E489" s="109"/>
      <c r="F489" s="109"/>
      <c r="G489" s="109"/>
      <c r="H489" s="109"/>
      <c r="I489" s="109"/>
      <c r="J489" s="109"/>
    </row>
    <row r="490" spans="1:10" s="4" customFormat="1" x14ac:dyDescent="0.3">
      <c r="A490" s="109"/>
      <c r="B490" s="109"/>
      <c r="C490" s="109"/>
      <c r="D490" s="109"/>
      <c r="E490" s="109"/>
      <c r="F490" s="109"/>
      <c r="G490" s="109"/>
      <c r="H490" s="109"/>
      <c r="I490" s="109"/>
      <c r="J490" s="109"/>
    </row>
    <row r="491" spans="1:10" s="4" customFormat="1" x14ac:dyDescent="0.3">
      <c r="A491" s="109"/>
      <c r="B491" s="109"/>
      <c r="C491" s="109"/>
      <c r="D491" s="109"/>
      <c r="E491" s="109"/>
      <c r="F491" s="109"/>
      <c r="G491" s="109"/>
      <c r="H491" s="109"/>
      <c r="I491" s="109"/>
      <c r="J491" s="109"/>
    </row>
    <row r="492" spans="1:10" s="4" customFormat="1" x14ac:dyDescent="0.3">
      <c r="A492" s="109"/>
      <c r="B492" s="109"/>
      <c r="C492" s="109"/>
      <c r="D492" s="109"/>
      <c r="E492" s="109"/>
      <c r="F492" s="109"/>
      <c r="G492" s="109"/>
      <c r="H492" s="109"/>
      <c r="I492" s="109"/>
      <c r="J492" s="109"/>
    </row>
    <row r="493" spans="1:10" s="4" customFormat="1" x14ac:dyDescent="0.3">
      <c r="A493" s="109"/>
      <c r="B493" s="109"/>
      <c r="C493" s="109"/>
      <c r="D493" s="109"/>
      <c r="E493" s="109"/>
      <c r="F493" s="109"/>
      <c r="G493" s="109"/>
      <c r="H493" s="109"/>
      <c r="I493" s="109"/>
      <c r="J493" s="109"/>
    </row>
    <row r="494" spans="1:10" s="4" customFormat="1" x14ac:dyDescent="0.3">
      <c r="A494" s="109"/>
      <c r="B494" s="109"/>
      <c r="C494" s="109"/>
      <c r="D494" s="109"/>
      <c r="E494" s="109"/>
      <c r="F494" s="109"/>
      <c r="G494" s="109"/>
      <c r="H494" s="109"/>
      <c r="I494" s="109"/>
      <c r="J494" s="109"/>
    </row>
    <row r="495" spans="1:10" s="4" customFormat="1" x14ac:dyDescent="0.3">
      <c r="A495" s="109"/>
      <c r="B495" s="109"/>
      <c r="C495" s="109"/>
      <c r="D495" s="109"/>
      <c r="E495" s="109"/>
      <c r="F495" s="109"/>
      <c r="G495" s="109"/>
      <c r="H495" s="109"/>
      <c r="I495" s="109"/>
      <c r="J495" s="109"/>
    </row>
    <row r="496" spans="1:10" s="4" customFormat="1" x14ac:dyDescent="0.3">
      <c r="A496" s="109"/>
      <c r="B496" s="109"/>
      <c r="C496" s="109"/>
      <c r="D496" s="109"/>
      <c r="E496" s="109"/>
      <c r="F496" s="109"/>
      <c r="G496" s="109"/>
      <c r="H496" s="109"/>
      <c r="I496" s="109"/>
      <c r="J496" s="109"/>
    </row>
    <row r="497" spans="1:10" s="4" customFormat="1" x14ac:dyDescent="0.3">
      <c r="A497" s="109"/>
      <c r="B497" s="109"/>
      <c r="C497" s="109"/>
      <c r="D497" s="109"/>
      <c r="E497" s="109"/>
      <c r="F497" s="109"/>
      <c r="G497" s="109"/>
      <c r="H497" s="109"/>
      <c r="I497" s="109"/>
      <c r="J497" s="109"/>
    </row>
    <row r="498" spans="1:10" s="4" customFormat="1" x14ac:dyDescent="0.3">
      <c r="A498" s="109"/>
      <c r="B498" s="109"/>
      <c r="C498" s="109"/>
      <c r="D498" s="109"/>
      <c r="E498" s="109"/>
      <c r="F498" s="109"/>
      <c r="G498" s="109"/>
      <c r="H498" s="109"/>
      <c r="I498" s="109"/>
      <c r="J498" s="109"/>
    </row>
    <row r="499" spans="1:10" s="4" customFormat="1" x14ac:dyDescent="0.3">
      <c r="A499" s="109"/>
      <c r="B499" s="109"/>
      <c r="C499" s="109"/>
      <c r="D499" s="109"/>
      <c r="E499" s="109"/>
      <c r="F499" s="109"/>
      <c r="G499" s="109"/>
      <c r="H499" s="109"/>
      <c r="I499" s="109"/>
      <c r="J499" s="109"/>
    </row>
    <row r="500" spans="1:10" s="4" customFormat="1" x14ac:dyDescent="0.3">
      <c r="A500" s="109"/>
      <c r="B500" s="109"/>
      <c r="C500" s="109"/>
      <c r="D500" s="109"/>
      <c r="E500" s="109"/>
      <c r="F500" s="109"/>
      <c r="G500" s="109"/>
      <c r="H500" s="109"/>
      <c r="I500" s="109"/>
      <c r="J500" s="109"/>
    </row>
    <row r="501" spans="1:10" s="4" customFormat="1" x14ac:dyDescent="0.3">
      <c r="A501" s="109"/>
      <c r="B501" s="109"/>
      <c r="C501" s="109"/>
      <c r="D501" s="109"/>
      <c r="E501" s="109"/>
      <c r="F501" s="109"/>
      <c r="G501" s="109"/>
      <c r="H501" s="109"/>
      <c r="I501" s="109"/>
      <c r="J501" s="109"/>
    </row>
    <row r="502" spans="1:10" s="4" customFormat="1" x14ac:dyDescent="0.3">
      <c r="A502" s="109"/>
      <c r="B502" s="109"/>
      <c r="C502" s="109"/>
      <c r="D502" s="109"/>
      <c r="E502" s="109"/>
      <c r="F502" s="109"/>
      <c r="G502" s="109"/>
      <c r="H502" s="109"/>
      <c r="I502" s="109"/>
      <c r="J502" s="109"/>
    </row>
    <row r="503" spans="1:10" s="4" customFormat="1" x14ac:dyDescent="0.3">
      <c r="A503" s="109"/>
      <c r="B503" s="109"/>
      <c r="C503" s="109"/>
      <c r="D503" s="109"/>
      <c r="E503" s="109"/>
      <c r="F503" s="109"/>
      <c r="G503" s="109"/>
      <c r="H503" s="109"/>
      <c r="I503" s="109"/>
      <c r="J503" s="109"/>
    </row>
    <row r="504" spans="1:10" s="4" customFormat="1" x14ac:dyDescent="0.3">
      <c r="A504" s="109"/>
      <c r="B504" s="109"/>
      <c r="C504" s="109"/>
      <c r="D504" s="109"/>
      <c r="E504" s="109"/>
      <c r="F504" s="109"/>
      <c r="G504" s="109"/>
      <c r="H504" s="109"/>
      <c r="I504" s="109"/>
      <c r="J504" s="109"/>
    </row>
    <row r="505" spans="1:10" s="4" customFormat="1" x14ac:dyDescent="0.3">
      <c r="A505" s="109"/>
      <c r="B505" s="109"/>
      <c r="C505" s="109"/>
      <c r="D505" s="109"/>
      <c r="E505" s="109"/>
      <c r="F505" s="109"/>
      <c r="G505" s="109"/>
      <c r="H505" s="109"/>
      <c r="I505" s="109"/>
      <c r="J505" s="109"/>
    </row>
    <row r="506" spans="1:10" s="4" customFormat="1" x14ac:dyDescent="0.3">
      <c r="A506" s="109"/>
      <c r="B506" s="109"/>
      <c r="C506" s="109"/>
      <c r="D506" s="109"/>
      <c r="E506" s="109"/>
      <c r="F506" s="109"/>
      <c r="G506" s="109"/>
      <c r="H506" s="109"/>
      <c r="I506" s="109"/>
      <c r="J506" s="109"/>
    </row>
    <row r="507" spans="1:10" s="4" customFormat="1" x14ac:dyDescent="0.3">
      <c r="A507" s="109"/>
      <c r="B507" s="109"/>
      <c r="C507" s="109"/>
      <c r="D507" s="109"/>
      <c r="E507" s="109"/>
      <c r="F507" s="109"/>
      <c r="G507" s="109"/>
      <c r="H507" s="109"/>
      <c r="I507" s="109"/>
      <c r="J507" s="109"/>
    </row>
    <row r="508" spans="1:10" s="4" customFormat="1" x14ac:dyDescent="0.3">
      <c r="A508" s="109"/>
      <c r="B508" s="109"/>
      <c r="C508" s="109"/>
      <c r="D508" s="109"/>
      <c r="E508" s="109"/>
      <c r="F508" s="109"/>
      <c r="G508" s="109"/>
      <c r="H508" s="109"/>
      <c r="I508" s="109"/>
      <c r="J508" s="109"/>
    </row>
    <row r="509" spans="1:10" s="4" customFormat="1" x14ac:dyDescent="0.3">
      <c r="A509" s="109"/>
      <c r="B509" s="109"/>
      <c r="C509" s="109"/>
      <c r="D509" s="109"/>
      <c r="E509" s="109"/>
      <c r="F509" s="109"/>
      <c r="G509" s="109"/>
      <c r="H509" s="109"/>
      <c r="I509" s="109"/>
      <c r="J509" s="109"/>
    </row>
    <row r="510" spans="1:10" s="4" customFormat="1" x14ac:dyDescent="0.3">
      <c r="A510" s="109"/>
      <c r="B510" s="109"/>
      <c r="C510" s="109"/>
      <c r="D510" s="109"/>
      <c r="E510" s="109"/>
      <c r="F510" s="109"/>
      <c r="G510" s="109"/>
      <c r="H510" s="109"/>
      <c r="I510" s="109"/>
      <c r="J510" s="109"/>
    </row>
    <row r="511" spans="1:10" s="4" customFormat="1" x14ac:dyDescent="0.3">
      <c r="A511" s="109"/>
      <c r="B511" s="109"/>
      <c r="C511" s="109"/>
      <c r="D511" s="109"/>
      <c r="E511" s="109"/>
      <c r="F511" s="109"/>
      <c r="G511" s="109"/>
      <c r="H511" s="109"/>
      <c r="I511" s="109"/>
      <c r="J511" s="109"/>
    </row>
    <row r="512" spans="1:10" s="4" customFormat="1" x14ac:dyDescent="0.3">
      <c r="A512" s="109"/>
      <c r="B512" s="109"/>
      <c r="C512" s="109"/>
      <c r="D512" s="109"/>
      <c r="E512" s="109"/>
      <c r="F512" s="109"/>
      <c r="G512" s="109"/>
      <c r="H512" s="109"/>
      <c r="I512" s="109"/>
      <c r="J512" s="109"/>
    </row>
    <row r="513" spans="1:10" s="4" customFormat="1" x14ac:dyDescent="0.3">
      <c r="A513" s="109"/>
      <c r="B513" s="109"/>
      <c r="C513" s="109"/>
      <c r="D513" s="109"/>
      <c r="E513" s="109"/>
      <c r="F513" s="109"/>
      <c r="G513" s="109"/>
      <c r="H513" s="109"/>
      <c r="I513" s="109"/>
      <c r="J513" s="109"/>
    </row>
    <row r="514" spans="1:10" s="4" customFormat="1" x14ac:dyDescent="0.3">
      <c r="A514" s="109"/>
      <c r="B514" s="109"/>
      <c r="C514" s="109"/>
      <c r="D514" s="109"/>
      <c r="E514" s="109"/>
      <c r="F514" s="109"/>
      <c r="G514" s="109"/>
      <c r="H514" s="109"/>
      <c r="I514" s="109"/>
      <c r="J514" s="109"/>
    </row>
    <row r="515" spans="1:10" s="4" customFormat="1" x14ac:dyDescent="0.3">
      <c r="A515" s="109"/>
      <c r="B515" s="109"/>
      <c r="C515" s="109"/>
      <c r="D515" s="109"/>
      <c r="E515" s="109"/>
      <c r="F515" s="109"/>
      <c r="G515" s="109"/>
      <c r="H515" s="109"/>
      <c r="I515" s="109"/>
      <c r="J515" s="109"/>
    </row>
    <row r="516" spans="1:10" s="4" customFormat="1" x14ac:dyDescent="0.3">
      <c r="A516" s="109"/>
      <c r="B516" s="109"/>
      <c r="C516" s="109"/>
      <c r="D516" s="109"/>
      <c r="E516" s="109"/>
      <c r="F516" s="109"/>
      <c r="G516" s="109"/>
      <c r="H516" s="109"/>
      <c r="I516" s="109"/>
      <c r="J516" s="109"/>
    </row>
    <row r="517" spans="1:10" s="4" customFormat="1" x14ac:dyDescent="0.3">
      <c r="A517" s="109"/>
      <c r="B517" s="109"/>
      <c r="C517" s="109"/>
      <c r="D517" s="109"/>
      <c r="E517" s="109"/>
      <c r="F517" s="109"/>
      <c r="G517" s="109"/>
      <c r="H517" s="109"/>
      <c r="I517" s="109"/>
      <c r="J517" s="109"/>
    </row>
    <row r="518" spans="1:10" s="4" customFormat="1" x14ac:dyDescent="0.3">
      <c r="A518" s="109"/>
      <c r="B518" s="109"/>
      <c r="C518" s="109"/>
      <c r="D518" s="109"/>
      <c r="E518" s="109"/>
      <c r="F518" s="109"/>
      <c r="G518" s="109"/>
      <c r="H518" s="109"/>
      <c r="I518" s="109"/>
      <c r="J518" s="109"/>
    </row>
    <row r="519" spans="1:10" s="4" customFormat="1" x14ac:dyDescent="0.3">
      <c r="A519" s="109"/>
      <c r="B519" s="109"/>
      <c r="C519" s="109"/>
      <c r="D519" s="109"/>
      <c r="E519" s="109"/>
      <c r="F519" s="109"/>
      <c r="G519" s="109"/>
      <c r="H519" s="109"/>
      <c r="I519" s="109"/>
      <c r="J519" s="109"/>
    </row>
    <row r="520" spans="1:10" s="4" customFormat="1" x14ac:dyDescent="0.3">
      <c r="A520" s="109"/>
      <c r="B520" s="109"/>
      <c r="C520" s="109"/>
      <c r="D520" s="109"/>
      <c r="E520" s="109"/>
      <c r="F520" s="109"/>
      <c r="G520" s="109"/>
      <c r="H520" s="109"/>
      <c r="I520" s="109"/>
      <c r="J520" s="109"/>
    </row>
    <row r="521" spans="1:10" s="4" customFormat="1" x14ac:dyDescent="0.3">
      <c r="A521" s="109"/>
      <c r="B521" s="109"/>
      <c r="C521" s="109"/>
      <c r="D521" s="109"/>
      <c r="E521" s="109"/>
      <c r="F521" s="109"/>
      <c r="G521" s="109"/>
      <c r="H521" s="109"/>
      <c r="I521" s="109"/>
      <c r="J521" s="109"/>
    </row>
    <row r="522" spans="1:10" s="4" customFormat="1" x14ac:dyDescent="0.3">
      <c r="A522" s="109"/>
      <c r="B522" s="109"/>
      <c r="C522" s="109"/>
      <c r="D522" s="109"/>
      <c r="E522" s="109"/>
      <c r="F522" s="109"/>
      <c r="G522" s="109"/>
      <c r="H522" s="109"/>
      <c r="I522" s="109"/>
      <c r="J522" s="109"/>
    </row>
    <row r="523" spans="1:10" s="4" customFormat="1" x14ac:dyDescent="0.3">
      <c r="A523" s="109"/>
      <c r="B523" s="109"/>
      <c r="C523" s="109"/>
      <c r="D523" s="109"/>
      <c r="E523" s="109"/>
      <c r="F523" s="109"/>
      <c r="G523" s="109"/>
      <c r="H523" s="109"/>
      <c r="I523" s="109"/>
      <c r="J523" s="109"/>
    </row>
    <row r="524" spans="1:10" s="4" customFormat="1" x14ac:dyDescent="0.3">
      <c r="A524" s="109"/>
      <c r="B524" s="109"/>
      <c r="C524" s="109"/>
      <c r="D524" s="109"/>
      <c r="E524" s="109"/>
      <c r="F524" s="109"/>
      <c r="G524" s="109"/>
      <c r="H524" s="109"/>
      <c r="I524" s="109"/>
      <c r="J524" s="109"/>
    </row>
    <row r="525" spans="1:10" s="4" customFormat="1" x14ac:dyDescent="0.3">
      <c r="A525" s="109"/>
      <c r="B525" s="109"/>
      <c r="C525" s="109"/>
      <c r="D525" s="109"/>
      <c r="E525" s="109"/>
      <c r="F525" s="109"/>
      <c r="G525" s="109"/>
      <c r="H525" s="109"/>
      <c r="I525" s="109"/>
      <c r="J525" s="109"/>
    </row>
    <row r="526" spans="1:10" s="4" customFormat="1" x14ac:dyDescent="0.3">
      <c r="A526" s="109"/>
      <c r="B526" s="109"/>
      <c r="C526" s="109"/>
      <c r="D526" s="109"/>
      <c r="E526" s="109"/>
      <c r="F526" s="109"/>
      <c r="G526" s="109"/>
      <c r="H526" s="109"/>
      <c r="I526" s="109"/>
      <c r="J526" s="109"/>
    </row>
    <row r="527" spans="1:10" s="4" customFormat="1" x14ac:dyDescent="0.3">
      <c r="A527" s="109"/>
      <c r="B527" s="109"/>
      <c r="C527" s="109"/>
      <c r="D527" s="109"/>
      <c r="E527" s="109"/>
      <c r="F527" s="109"/>
      <c r="G527" s="109"/>
      <c r="H527" s="109"/>
      <c r="I527" s="109"/>
      <c r="J527" s="109"/>
    </row>
    <row r="528" spans="1:10" s="4" customFormat="1" x14ac:dyDescent="0.3">
      <c r="A528" s="109"/>
      <c r="B528" s="109"/>
      <c r="C528" s="109"/>
      <c r="D528" s="109"/>
      <c r="E528" s="109"/>
      <c r="F528" s="109"/>
      <c r="G528" s="109"/>
      <c r="H528" s="109"/>
      <c r="I528" s="109"/>
      <c r="J528" s="109"/>
    </row>
    <row r="529" spans="1:10" s="4" customFormat="1" x14ac:dyDescent="0.3">
      <c r="A529" s="109"/>
      <c r="B529" s="109"/>
      <c r="C529" s="109"/>
      <c r="D529" s="109"/>
      <c r="E529" s="109"/>
      <c r="F529" s="109"/>
      <c r="G529" s="109"/>
      <c r="H529" s="109"/>
      <c r="I529" s="109"/>
      <c r="J529" s="109"/>
    </row>
    <row r="530" spans="1:10" s="4" customFormat="1" x14ac:dyDescent="0.3">
      <c r="A530" s="109"/>
      <c r="B530" s="109"/>
      <c r="C530" s="109"/>
      <c r="D530" s="109"/>
      <c r="E530" s="109"/>
      <c r="F530" s="109"/>
      <c r="G530" s="109"/>
      <c r="H530" s="109"/>
      <c r="I530" s="109"/>
      <c r="J530" s="109"/>
    </row>
    <row r="531" spans="1:10" s="4" customFormat="1" x14ac:dyDescent="0.3">
      <c r="A531" s="109"/>
      <c r="B531" s="109"/>
      <c r="C531" s="109"/>
      <c r="D531" s="109"/>
      <c r="E531" s="109"/>
      <c r="F531" s="109"/>
      <c r="G531" s="109"/>
      <c r="H531" s="109"/>
      <c r="I531" s="109"/>
      <c r="J531" s="109"/>
    </row>
    <row r="532" spans="1:10" s="4" customFormat="1" x14ac:dyDescent="0.3">
      <c r="A532" s="109"/>
      <c r="B532" s="109"/>
      <c r="C532" s="109"/>
      <c r="D532" s="109"/>
      <c r="E532" s="109"/>
      <c r="F532" s="109"/>
      <c r="G532" s="109"/>
      <c r="H532" s="109"/>
      <c r="I532" s="109"/>
      <c r="J532" s="109"/>
    </row>
    <row r="533" spans="1:10" s="4" customFormat="1" x14ac:dyDescent="0.3">
      <c r="A533" s="109"/>
      <c r="B533" s="109"/>
      <c r="C533" s="109"/>
      <c r="D533" s="109"/>
      <c r="E533" s="109"/>
      <c r="F533" s="109"/>
      <c r="G533" s="109"/>
      <c r="H533" s="109"/>
      <c r="I533" s="109"/>
      <c r="J533" s="109"/>
    </row>
    <row r="534" spans="1:10" s="4" customFormat="1" x14ac:dyDescent="0.3">
      <c r="A534" s="109"/>
      <c r="B534" s="109"/>
      <c r="C534" s="109"/>
      <c r="D534" s="109"/>
      <c r="E534" s="109"/>
      <c r="F534" s="109"/>
      <c r="G534" s="109"/>
      <c r="H534" s="109"/>
      <c r="I534" s="109"/>
      <c r="J534" s="109"/>
    </row>
    <row r="535" spans="1:10" s="4" customFormat="1" x14ac:dyDescent="0.3">
      <c r="A535" s="109"/>
      <c r="B535" s="109"/>
      <c r="C535" s="109"/>
      <c r="D535" s="109"/>
      <c r="E535" s="109"/>
      <c r="F535" s="109"/>
      <c r="G535" s="109"/>
      <c r="H535" s="109"/>
      <c r="I535" s="109"/>
      <c r="J535" s="109"/>
    </row>
    <row r="536" spans="1:10" s="4" customFormat="1" x14ac:dyDescent="0.3">
      <c r="A536" s="109"/>
      <c r="B536" s="109"/>
      <c r="C536" s="109"/>
      <c r="D536" s="109"/>
      <c r="E536" s="109"/>
      <c r="F536" s="109"/>
      <c r="G536" s="109"/>
      <c r="H536" s="109"/>
      <c r="I536" s="109"/>
      <c r="J536" s="109"/>
    </row>
    <row r="537" spans="1:10" s="4" customFormat="1" x14ac:dyDescent="0.3">
      <c r="A537" s="109"/>
      <c r="B537" s="109"/>
      <c r="C537" s="109"/>
      <c r="D537" s="109"/>
      <c r="E537" s="109"/>
      <c r="F537" s="109"/>
      <c r="G537" s="109"/>
      <c r="H537" s="109"/>
      <c r="I537" s="109"/>
      <c r="J537" s="109"/>
    </row>
    <row r="538" spans="1:10" s="4" customFormat="1" x14ac:dyDescent="0.3">
      <c r="A538" s="109"/>
      <c r="B538" s="109"/>
      <c r="C538" s="109"/>
      <c r="D538" s="109"/>
      <c r="E538" s="109"/>
      <c r="F538" s="109"/>
      <c r="G538" s="109"/>
      <c r="H538" s="109"/>
      <c r="I538" s="109"/>
      <c r="J538" s="109"/>
    </row>
    <row r="539" spans="1:10" s="4" customFormat="1" x14ac:dyDescent="0.3">
      <c r="A539" s="109"/>
      <c r="B539" s="109"/>
      <c r="C539" s="109"/>
      <c r="D539" s="109"/>
      <c r="E539" s="109"/>
      <c r="F539" s="109"/>
      <c r="G539" s="109"/>
      <c r="H539" s="109"/>
      <c r="I539" s="109"/>
      <c r="J539" s="109"/>
    </row>
    <row r="540" spans="1:10" s="4" customFormat="1" x14ac:dyDescent="0.3">
      <c r="A540" s="109"/>
      <c r="B540" s="109"/>
      <c r="C540" s="109"/>
      <c r="D540" s="109"/>
      <c r="E540" s="109"/>
      <c r="F540" s="109"/>
      <c r="G540" s="109"/>
      <c r="H540" s="109"/>
      <c r="I540" s="109"/>
      <c r="J540" s="109"/>
    </row>
    <row r="541" spans="1:10" s="4" customFormat="1" x14ac:dyDescent="0.3">
      <c r="A541" s="109"/>
      <c r="B541" s="109"/>
      <c r="C541" s="109"/>
      <c r="D541" s="109"/>
      <c r="E541" s="109"/>
      <c r="F541" s="109"/>
      <c r="G541" s="109"/>
      <c r="H541" s="109"/>
      <c r="I541" s="109"/>
      <c r="J541" s="109"/>
    </row>
    <row r="542" spans="1:10" s="4" customFormat="1" x14ac:dyDescent="0.3">
      <c r="A542" s="109"/>
      <c r="B542" s="109"/>
      <c r="C542" s="109"/>
      <c r="D542" s="109"/>
      <c r="E542" s="109"/>
      <c r="F542" s="109"/>
      <c r="G542" s="109"/>
      <c r="H542" s="109"/>
      <c r="I542" s="109"/>
      <c r="J542" s="109"/>
    </row>
    <row r="543" spans="1:10" s="4" customFormat="1" x14ac:dyDescent="0.3">
      <c r="A543" s="109"/>
      <c r="B543" s="109"/>
      <c r="C543" s="109"/>
      <c r="D543" s="109"/>
      <c r="E543" s="109"/>
      <c r="F543" s="109"/>
      <c r="G543" s="109"/>
      <c r="H543" s="109"/>
      <c r="I543" s="109"/>
      <c r="J543" s="109"/>
    </row>
    <row r="544" spans="1:10" s="4" customFormat="1" x14ac:dyDescent="0.3">
      <c r="A544" s="109"/>
      <c r="B544" s="109"/>
      <c r="C544" s="109"/>
      <c r="D544" s="109"/>
      <c r="E544" s="109"/>
      <c r="F544" s="109"/>
      <c r="G544" s="109"/>
      <c r="H544" s="109"/>
      <c r="I544" s="109"/>
      <c r="J544" s="109"/>
    </row>
    <row r="545" spans="1:10" s="4" customFormat="1" x14ac:dyDescent="0.3">
      <c r="A545" s="109"/>
      <c r="B545" s="109"/>
      <c r="C545" s="109"/>
      <c r="D545" s="109"/>
      <c r="E545" s="109"/>
      <c r="F545" s="109"/>
      <c r="G545" s="109"/>
      <c r="H545" s="109"/>
      <c r="I545" s="109"/>
      <c r="J545" s="109"/>
    </row>
    <row r="546" spans="1:10" s="4" customFormat="1" x14ac:dyDescent="0.3">
      <c r="A546" s="109"/>
      <c r="B546" s="109"/>
      <c r="C546" s="109"/>
      <c r="D546" s="109"/>
      <c r="E546" s="109"/>
      <c r="F546" s="109"/>
      <c r="G546" s="109"/>
      <c r="H546" s="109"/>
      <c r="I546" s="109"/>
      <c r="J546" s="109"/>
    </row>
    <row r="547" spans="1:10" s="4" customFormat="1" x14ac:dyDescent="0.3">
      <c r="A547" s="109"/>
      <c r="B547" s="109"/>
      <c r="C547" s="109"/>
      <c r="D547" s="109"/>
      <c r="E547" s="109"/>
      <c r="F547" s="109"/>
      <c r="G547" s="109"/>
      <c r="H547" s="109"/>
      <c r="I547" s="109"/>
      <c r="J547" s="109"/>
    </row>
    <row r="548" spans="1:10" s="4" customFormat="1" x14ac:dyDescent="0.3">
      <c r="A548" s="109"/>
      <c r="B548" s="109"/>
      <c r="C548" s="109"/>
      <c r="D548" s="109"/>
      <c r="E548" s="109"/>
      <c r="F548" s="109"/>
      <c r="G548" s="109"/>
      <c r="H548" s="109"/>
      <c r="I548" s="109"/>
      <c r="J548" s="109"/>
    </row>
    <row r="549" spans="1:10" s="4" customFormat="1" x14ac:dyDescent="0.3">
      <c r="A549" s="109"/>
      <c r="B549" s="109"/>
      <c r="C549" s="109"/>
      <c r="D549" s="109"/>
      <c r="E549" s="109"/>
      <c r="F549" s="109"/>
      <c r="G549" s="109"/>
      <c r="H549" s="109"/>
      <c r="I549" s="109"/>
      <c r="J549" s="109"/>
    </row>
    <row r="550" spans="1:10" s="4" customFormat="1" x14ac:dyDescent="0.3">
      <c r="A550" s="109"/>
      <c r="B550" s="109"/>
      <c r="C550" s="109"/>
      <c r="D550" s="109"/>
      <c r="E550" s="109"/>
      <c r="F550" s="109"/>
      <c r="G550" s="109"/>
      <c r="H550" s="109"/>
      <c r="I550" s="109"/>
      <c r="J550" s="109"/>
    </row>
    <row r="551" spans="1:10" s="4" customFormat="1" x14ac:dyDescent="0.3">
      <c r="A551" s="109"/>
      <c r="B551" s="109"/>
      <c r="C551" s="109"/>
      <c r="D551" s="109"/>
      <c r="E551" s="109"/>
      <c r="F551" s="109"/>
      <c r="G551" s="109"/>
      <c r="H551" s="109"/>
      <c r="I551" s="109"/>
      <c r="J551" s="109"/>
    </row>
    <row r="552" spans="1:10" s="4" customFormat="1" x14ac:dyDescent="0.3">
      <c r="A552" s="109"/>
      <c r="B552" s="109"/>
      <c r="C552" s="109"/>
      <c r="D552" s="109"/>
      <c r="E552" s="109"/>
      <c r="F552" s="109"/>
      <c r="G552" s="109"/>
      <c r="H552" s="109"/>
      <c r="I552" s="109"/>
      <c r="J552" s="109"/>
    </row>
    <row r="553" spans="1:10" s="4" customFormat="1" x14ac:dyDescent="0.3">
      <c r="A553" s="109"/>
      <c r="B553" s="109"/>
      <c r="C553" s="109"/>
      <c r="D553" s="109"/>
      <c r="E553" s="109"/>
      <c r="F553" s="109"/>
      <c r="G553" s="109"/>
      <c r="H553" s="109"/>
      <c r="I553" s="109"/>
      <c r="J553" s="109"/>
    </row>
    <row r="554" spans="1:10" s="4" customFormat="1" x14ac:dyDescent="0.3">
      <c r="A554" s="109"/>
      <c r="B554" s="109"/>
      <c r="C554" s="109"/>
      <c r="D554" s="109"/>
      <c r="E554" s="109"/>
      <c r="F554" s="109"/>
      <c r="G554" s="109"/>
      <c r="H554" s="109"/>
      <c r="I554" s="109"/>
      <c r="J554" s="109"/>
    </row>
    <row r="555" spans="1:10" s="4" customFormat="1" x14ac:dyDescent="0.3">
      <c r="A555" s="109"/>
      <c r="B555" s="109"/>
      <c r="C555" s="109"/>
      <c r="D555" s="109"/>
      <c r="E555" s="109"/>
      <c r="F555" s="109"/>
      <c r="G555" s="109"/>
      <c r="H555" s="109"/>
      <c r="I555" s="109"/>
      <c r="J555" s="109"/>
    </row>
    <row r="556" spans="1:10" s="4" customFormat="1" x14ac:dyDescent="0.3">
      <c r="A556" s="109"/>
      <c r="B556" s="109"/>
      <c r="C556" s="109"/>
      <c r="D556" s="109"/>
      <c r="E556" s="109"/>
      <c r="F556" s="109"/>
      <c r="G556" s="109"/>
      <c r="H556" s="109"/>
      <c r="I556" s="109"/>
      <c r="J556" s="109"/>
    </row>
    <row r="557" spans="1:10" s="4" customFormat="1" x14ac:dyDescent="0.3">
      <c r="A557" s="109"/>
      <c r="B557" s="109"/>
      <c r="C557" s="109"/>
      <c r="D557" s="109"/>
      <c r="E557" s="109"/>
      <c r="F557" s="109"/>
      <c r="G557" s="109"/>
      <c r="H557" s="109"/>
      <c r="I557" s="109"/>
      <c r="J557" s="109"/>
    </row>
    <row r="558" spans="1:10" s="4" customFormat="1" x14ac:dyDescent="0.3">
      <c r="A558" s="109"/>
      <c r="B558" s="109"/>
      <c r="C558" s="109"/>
      <c r="D558" s="109"/>
      <c r="E558" s="109"/>
      <c r="F558" s="109"/>
      <c r="G558" s="109"/>
      <c r="H558" s="109"/>
      <c r="I558" s="109"/>
      <c r="J558" s="109"/>
    </row>
    <row r="559" spans="1:10" s="4" customFormat="1" x14ac:dyDescent="0.3">
      <c r="A559" s="109"/>
      <c r="B559" s="109"/>
      <c r="C559" s="109"/>
      <c r="D559" s="109"/>
      <c r="E559" s="109"/>
      <c r="F559" s="109"/>
      <c r="G559" s="109"/>
      <c r="H559" s="109"/>
      <c r="I559" s="109"/>
      <c r="J559" s="109"/>
    </row>
    <row r="560" spans="1:10" s="4" customFormat="1" x14ac:dyDescent="0.3">
      <c r="A560" s="109"/>
      <c r="B560" s="109"/>
      <c r="C560" s="109"/>
      <c r="D560" s="109"/>
      <c r="E560" s="109"/>
      <c r="F560" s="109"/>
      <c r="G560" s="109"/>
      <c r="H560" s="109"/>
      <c r="I560" s="109"/>
      <c r="J560" s="109"/>
    </row>
    <row r="561" spans="1:10" s="4" customFormat="1" x14ac:dyDescent="0.3">
      <c r="A561" s="109"/>
      <c r="B561" s="109"/>
      <c r="C561" s="109"/>
      <c r="D561" s="109"/>
      <c r="E561" s="109"/>
      <c r="F561" s="109"/>
      <c r="G561" s="109"/>
      <c r="H561" s="109"/>
      <c r="I561" s="109"/>
      <c r="J561" s="109"/>
    </row>
    <row r="562" spans="1:10" s="4" customFormat="1" x14ac:dyDescent="0.3">
      <c r="A562" s="109"/>
      <c r="B562" s="109"/>
      <c r="C562" s="109"/>
      <c r="D562" s="109"/>
      <c r="E562" s="109"/>
      <c r="F562" s="109"/>
      <c r="G562" s="109"/>
      <c r="H562" s="109"/>
      <c r="I562" s="109"/>
      <c r="J562" s="109"/>
    </row>
    <row r="563" spans="1:10" s="4" customFormat="1" x14ac:dyDescent="0.3">
      <c r="A563" s="109"/>
      <c r="B563" s="109"/>
      <c r="C563" s="109"/>
      <c r="D563" s="109"/>
      <c r="E563" s="109"/>
      <c r="F563" s="109"/>
      <c r="G563" s="109"/>
      <c r="H563" s="109"/>
      <c r="I563" s="109"/>
      <c r="J563" s="109"/>
    </row>
    <row r="564" spans="1:10" s="4" customFormat="1" x14ac:dyDescent="0.3">
      <c r="A564" s="109"/>
      <c r="B564" s="109"/>
      <c r="C564" s="109"/>
      <c r="D564" s="109"/>
      <c r="E564" s="109"/>
      <c r="F564" s="109"/>
      <c r="G564" s="109"/>
      <c r="H564" s="109"/>
      <c r="I564" s="109"/>
      <c r="J564" s="109"/>
    </row>
    <row r="565" spans="1:10" s="4" customFormat="1" x14ac:dyDescent="0.3">
      <c r="A565" s="109"/>
      <c r="B565" s="109"/>
      <c r="C565" s="109"/>
      <c r="D565" s="109"/>
      <c r="E565" s="109"/>
      <c r="F565" s="109"/>
      <c r="G565" s="109"/>
      <c r="H565" s="109"/>
      <c r="I565" s="109"/>
      <c r="J565" s="109"/>
    </row>
    <row r="566" spans="1:10" s="4" customFormat="1" x14ac:dyDescent="0.3">
      <c r="A566" s="109"/>
      <c r="B566" s="109"/>
      <c r="C566" s="109"/>
      <c r="D566" s="109"/>
      <c r="E566" s="109"/>
      <c r="F566" s="109"/>
      <c r="G566" s="109"/>
      <c r="H566" s="109"/>
      <c r="I566" s="109"/>
      <c r="J566" s="109"/>
    </row>
    <row r="567" spans="1:10" s="4" customFormat="1" x14ac:dyDescent="0.3">
      <c r="A567" s="109"/>
      <c r="B567" s="109"/>
      <c r="C567" s="109"/>
      <c r="D567" s="109"/>
      <c r="E567" s="109"/>
      <c r="F567" s="109"/>
      <c r="G567" s="109"/>
      <c r="H567" s="109"/>
      <c r="I567" s="109"/>
      <c r="J567" s="109"/>
    </row>
    <row r="568" spans="1:10" s="4" customFormat="1" x14ac:dyDescent="0.3">
      <c r="A568" s="109"/>
      <c r="B568" s="109"/>
      <c r="C568" s="109"/>
      <c r="D568" s="109"/>
      <c r="E568" s="109"/>
      <c r="F568" s="109"/>
      <c r="G568" s="109"/>
      <c r="H568" s="109"/>
      <c r="I568" s="109"/>
      <c r="J568" s="109"/>
    </row>
    <row r="569" spans="1:10" s="4" customFormat="1" x14ac:dyDescent="0.3">
      <c r="A569" s="109"/>
      <c r="B569" s="109"/>
      <c r="C569" s="109"/>
      <c r="D569" s="109"/>
      <c r="E569" s="109"/>
      <c r="F569" s="109"/>
      <c r="G569" s="109"/>
      <c r="H569" s="109"/>
      <c r="I569" s="109"/>
      <c r="J569" s="109"/>
    </row>
    <row r="570" spans="1:10" s="4" customFormat="1" x14ac:dyDescent="0.3">
      <c r="A570" s="109"/>
      <c r="B570" s="109"/>
      <c r="C570" s="109"/>
      <c r="D570" s="109"/>
      <c r="E570" s="109"/>
      <c r="F570" s="109"/>
      <c r="G570" s="109"/>
      <c r="H570" s="109"/>
      <c r="I570" s="109"/>
      <c r="J570" s="109"/>
    </row>
    <row r="571" spans="1:10" s="4" customFormat="1" x14ac:dyDescent="0.3">
      <c r="A571" s="109"/>
      <c r="B571" s="109"/>
      <c r="C571" s="109"/>
      <c r="D571" s="109"/>
      <c r="E571" s="109"/>
      <c r="F571" s="109"/>
      <c r="G571" s="109"/>
      <c r="H571" s="109"/>
      <c r="I571" s="109"/>
      <c r="J571" s="109"/>
    </row>
    <row r="572" spans="1:10" s="4" customFormat="1" x14ac:dyDescent="0.3">
      <c r="A572" s="109"/>
      <c r="B572" s="109"/>
      <c r="C572" s="109"/>
      <c r="D572" s="109"/>
      <c r="E572" s="109"/>
      <c r="F572" s="109"/>
      <c r="G572" s="109"/>
      <c r="H572" s="109"/>
      <c r="I572" s="109"/>
      <c r="J572" s="109"/>
    </row>
    <row r="573" spans="1:10" s="4" customFormat="1" x14ac:dyDescent="0.3">
      <c r="A573" s="109"/>
      <c r="B573" s="109"/>
      <c r="C573" s="109"/>
      <c r="D573" s="109"/>
      <c r="E573" s="109"/>
      <c r="F573" s="109"/>
      <c r="G573" s="109"/>
      <c r="H573" s="109"/>
      <c r="I573" s="109"/>
      <c r="J573" s="109"/>
    </row>
    <row r="574" spans="1:10" s="4" customFormat="1" x14ac:dyDescent="0.3">
      <c r="A574" s="109"/>
      <c r="B574" s="109"/>
      <c r="C574" s="109"/>
      <c r="D574" s="109"/>
      <c r="E574" s="109"/>
      <c r="F574" s="109"/>
      <c r="G574" s="109"/>
      <c r="H574" s="109"/>
      <c r="I574" s="109"/>
      <c r="J574" s="109"/>
    </row>
    <row r="575" spans="1:10" s="4" customFormat="1" x14ac:dyDescent="0.3">
      <c r="A575" s="109"/>
      <c r="B575" s="109"/>
      <c r="C575" s="109"/>
      <c r="D575" s="109"/>
      <c r="E575" s="109"/>
      <c r="F575" s="109"/>
      <c r="G575" s="109"/>
      <c r="H575" s="109"/>
      <c r="I575" s="109"/>
      <c r="J575" s="109"/>
    </row>
    <row r="576" spans="1:10" s="4" customFormat="1" x14ac:dyDescent="0.3">
      <c r="A576" s="109"/>
      <c r="B576" s="109"/>
      <c r="C576" s="109"/>
      <c r="D576" s="109"/>
      <c r="E576" s="109"/>
      <c r="F576" s="109"/>
      <c r="G576" s="109"/>
      <c r="H576" s="109"/>
      <c r="I576" s="109"/>
      <c r="J576" s="109"/>
    </row>
    <row r="577" spans="1:10" s="4" customFormat="1" x14ac:dyDescent="0.3">
      <c r="A577" s="109"/>
      <c r="B577" s="109"/>
      <c r="C577" s="109"/>
      <c r="D577" s="109"/>
      <c r="E577" s="109"/>
      <c r="F577" s="109"/>
      <c r="G577" s="109"/>
      <c r="H577" s="109"/>
      <c r="I577" s="109"/>
      <c r="J577" s="109"/>
    </row>
    <row r="578" spans="1:10" s="4" customFormat="1" x14ac:dyDescent="0.3">
      <c r="A578" s="109"/>
      <c r="B578" s="109"/>
      <c r="C578" s="109"/>
      <c r="D578" s="109"/>
      <c r="E578" s="109"/>
      <c r="F578" s="109"/>
      <c r="G578" s="109"/>
      <c r="H578" s="109"/>
      <c r="I578" s="109"/>
      <c r="J578" s="109"/>
    </row>
    <row r="579" spans="1:10" s="4" customFormat="1" x14ac:dyDescent="0.3">
      <c r="A579" s="109"/>
      <c r="B579" s="109"/>
      <c r="C579" s="109"/>
      <c r="D579" s="109"/>
      <c r="E579" s="109"/>
      <c r="F579" s="109"/>
      <c r="G579" s="109"/>
      <c r="H579" s="109"/>
      <c r="I579" s="109"/>
      <c r="J579" s="109"/>
    </row>
    <row r="580" spans="1:10" s="4" customFormat="1" x14ac:dyDescent="0.3">
      <c r="A580" s="109"/>
      <c r="B580" s="109"/>
      <c r="C580" s="109"/>
      <c r="D580" s="109"/>
      <c r="E580" s="109"/>
      <c r="F580" s="109"/>
      <c r="G580" s="109"/>
      <c r="H580" s="109"/>
      <c r="I580" s="109"/>
      <c r="J580" s="109"/>
    </row>
    <row r="581" spans="1:10" s="4" customFormat="1" x14ac:dyDescent="0.3">
      <c r="A581" s="109"/>
      <c r="B581" s="109"/>
      <c r="C581" s="109"/>
      <c r="D581" s="109"/>
      <c r="E581" s="109"/>
      <c r="F581" s="109"/>
      <c r="G581" s="109"/>
      <c r="H581" s="109"/>
      <c r="I581" s="109"/>
      <c r="J581" s="109"/>
    </row>
    <row r="582" spans="1:10" s="4" customFormat="1" x14ac:dyDescent="0.3">
      <c r="A582" s="109"/>
      <c r="B582" s="109"/>
      <c r="C582" s="109"/>
      <c r="D582" s="109"/>
      <c r="E582" s="109"/>
      <c r="F582" s="109"/>
      <c r="G582" s="109"/>
      <c r="H582" s="109"/>
      <c r="I582" s="109"/>
      <c r="J582" s="109"/>
    </row>
    <row r="583" spans="1:10" s="4" customFormat="1" x14ac:dyDescent="0.3">
      <c r="A583" s="109"/>
      <c r="B583" s="109"/>
      <c r="C583" s="109"/>
      <c r="D583" s="109"/>
      <c r="E583" s="109"/>
      <c r="F583" s="109"/>
      <c r="G583" s="109"/>
      <c r="H583" s="109"/>
      <c r="I583" s="109"/>
      <c r="J583" s="109"/>
    </row>
    <row r="584" spans="1:10" s="4" customFormat="1" x14ac:dyDescent="0.3">
      <c r="A584" s="109"/>
      <c r="B584" s="109"/>
      <c r="C584" s="109"/>
      <c r="D584" s="109"/>
      <c r="E584" s="109"/>
      <c r="F584" s="109"/>
      <c r="G584" s="109"/>
      <c r="H584" s="109"/>
      <c r="I584" s="109"/>
      <c r="J584" s="109"/>
    </row>
    <row r="585" spans="1:10" s="4" customFormat="1" x14ac:dyDescent="0.3">
      <c r="A585" s="109"/>
      <c r="B585" s="109"/>
      <c r="C585" s="109"/>
      <c r="D585" s="109"/>
      <c r="E585" s="109"/>
      <c r="F585" s="109"/>
      <c r="G585" s="109"/>
      <c r="H585" s="109"/>
      <c r="I585" s="109"/>
      <c r="J585" s="109"/>
    </row>
    <row r="586" spans="1:10" s="4" customFormat="1" x14ac:dyDescent="0.3">
      <c r="A586" s="109"/>
      <c r="B586" s="109"/>
      <c r="C586" s="109"/>
      <c r="D586" s="109"/>
      <c r="E586" s="109"/>
      <c r="F586" s="109"/>
      <c r="G586" s="109"/>
      <c r="H586" s="109"/>
      <c r="I586" s="109"/>
      <c r="J586" s="109"/>
    </row>
    <row r="587" spans="1:10" s="4" customFormat="1" x14ac:dyDescent="0.3">
      <c r="A587" s="109"/>
      <c r="B587" s="109"/>
      <c r="C587" s="109"/>
      <c r="D587" s="109"/>
      <c r="E587" s="109"/>
      <c r="F587" s="109"/>
      <c r="G587" s="109"/>
      <c r="H587" s="109"/>
      <c r="I587" s="109"/>
      <c r="J587" s="109"/>
    </row>
    <row r="588" spans="1:10" s="4" customFormat="1" x14ac:dyDescent="0.3">
      <c r="A588" s="109"/>
      <c r="B588" s="109"/>
      <c r="C588" s="109"/>
      <c r="D588" s="109"/>
      <c r="E588" s="109"/>
      <c r="F588" s="109"/>
      <c r="G588" s="109"/>
      <c r="H588" s="109"/>
      <c r="I588" s="109"/>
      <c r="J588" s="109"/>
    </row>
    <row r="589" spans="1:10" s="4" customFormat="1" x14ac:dyDescent="0.3">
      <c r="A589" s="109"/>
      <c r="B589" s="109"/>
      <c r="C589" s="109"/>
      <c r="D589" s="109"/>
      <c r="E589" s="109"/>
      <c r="F589" s="109"/>
      <c r="G589" s="109"/>
      <c r="H589" s="109"/>
      <c r="I589" s="109"/>
      <c r="J589" s="109"/>
    </row>
    <row r="590" spans="1:10" s="4" customFormat="1" x14ac:dyDescent="0.3">
      <c r="A590" s="109"/>
      <c r="B590" s="109"/>
      <c r="C590" s="109"/>
      <c r="D590" s="109"/>
      <c r="E590" s="109"/>
      <c r="F590" s="109"/>
      <c r="G590" s="109"/>
      <c r="H590" s="109"/>
      <c r="I590" s="109"/>
      <c r="J590" s="109"/>
    </row>
    <row r="591" spans="1:10" s="4" customFormat="1" x14ac:dyDescent="0.3">
      <c r="A591" s="109"/>
      <c r="B591" s="109"/>
      <c r="C591" s="109"/>
      <c r="D591" s="109"/>
      <c r="E591" s="109"/>
      <c r="F591" s="109"/>
      <c r="G591" s="109"/>
      <c r="H591" s="109"/>
      <c r="I591" s="109"/>
      <c r="J591" s="109"/>
    </row>
    <row r="592" spans="1:10" s="4" customFormat="1" x14ac:dyDescent="0.3">
      <c r="A592" s="109"/>
      <c r="B592" s="109"/>
      <c r="C592" s="109"/>
      <c r="D592" s="109"/>
      <c r="E592" s="109"/>
      <c r="F592" s="109"/>
      <c r="G592" s="109"/>
      <c r="H592" s="109"/>
      <c r="I592" s="109"/>
      <c r="J592" s="109"/>
    </row>
    <row r="593" spans="1:10" s="4" customFormat="1" x14ac:dyDescent="0.3">
      <c r="A593" s="109"/>
      <c r="B593" s="109"/>
      <c r="C593" s="109"/>
      <c r="D593" s="109"/>
      <c r="E593" s="109"/>
      <c r="F593" s="109"/>
      <c r="G593" s="109"/>
      <c r="H593" s="109"/>
      <c r="I593" s="109"/>
      <c r="J593" s="109"/>
    </row>
    <row r="594" spans="1:10" s="4" customFormat="1" x14ac:dyDescent="0.3">
      <c r="A594" s="109"/>
      <c r="B594" s="109"/>
      <c r="C594" s="109"/>
      <c r="D594" s="109"/>
      <c r="E594" s="109"/>
      <c r="F594" s="109"/>
      <c r="G594" s="109"/>
      <c r="H594" s="109"/>
      <c r="I594" s="109"/>
      <c r="J594" s="109"/>
    </row>
    <row r="595" spans="1:10" s="4" customFormat="1" x14ac:dyDescent="0.3">
      <c r="A595" s="109"/>
      <c r="B595" s="109"/>
      <c r="C595" s="109"/>
      <c r="D595" s="109"/>
      <c r="E595" s="109"/>
      <c r="F595" s="109"/>
      <c r="G595" s="109"/>
      <c r="H595" s="109"/>
      <c r="I595" s="109"/>
      <c r="J595" s="109"/>
    </row>
    <row r="596" spans="1:10" s="4" customFormat="1" x14ac:dyDescent="0.3">
      <c r="A596" s="109"/>
      <c r="B596" s="109"/>
      <c r="C596" s="109"/>
      <c r="D596" s="109"/>
      <c r="E596" s="109"/>
      <c r="F596" s="109"/>
      <c r="G596" s="109"/>
      <c r="H596" s="109"/>
      <c r="I596" s="109"/>
      <c r="J596" s="109"/>
    </row>
    <row r="597" spans="1:10" s="4" customFormat="1" x14ac:dyDescent="0.3">
      <c r="A597" s="109"/>
      <c r="B597" s="109"/>
      <c r="C597" s="109"/>
      <c r="D597" s="109"/>
      <c r="E597" s="109"/>
      <c r="F597" s="109"/>
      <c r="G597" s="109"/>
      <c r="H597" s="109"/>
      <c r="I597" s="109"/>
      <c r="J597" s="109"/>
    </row>
    <row r="598" spans="1:10" s="4" customFormat="1" x14ac:dyDescent="0.3">
      <c r="A598" s="109"/>
      <c r="B598" s="109"/>
      <c r="C598" s="109"/>
      <c r="D598" s="109"/>
      <c r="E598" s="109"/>
      <c r="F598" s="109"/>
      <c r="G598" s="109"/>
      <c r="H598" s="109"/>
      <c r="I598" s="109"/>
      <c r="J598" s="109"/>
    </row>
    <row r="599" spans="1:10" s="4" customFormat="1" x14ac:dyDescent="0.3">
      <c r="A599" s="109"/>
      <c r="B599" s="109"/>
      <c r="C599" s="109"/>
      <c r="D599" s="109"/>
      <c r="E599" s="109"/>
      <c r="F599" s="109"/>
      <c r="G599" s="109"/>
      <c r="H599" s="109"/>
      <c r="I599" s="109"/>
      <c r="J599" s="109"/>
    </row>
    <row r="600" spans="1:10" s="4" customFormat="1" x14ac:dyDescent="0.3">
      <c r="A600" s="109"/>
      <c r="B600" s="109"/>
      <c r="C600" s="109"/>
      <c r="D600" s="109"/>
      <c r="E600" s="109"/>
      <c r="F600" s="109"/>
      <c r="G600" s="109"/>
      <c r="H600" s="109"/>
      <c r="I600" s="109"/>
      <c r="J600" s="109"/>
    </row>
    <row r="601" spans="1:10" s="4" customFormat="1" x14ac:dyDescent="0.3">
      <c r="A601" s="109"/>
      <c r="B601" s="109"/>
      <c r="C601" s="109"/>
      <c r="D601" s="109"/>
      <c r="E601" s="109"/>
      <c r="F601" s="109"/>
      <c r="G601" s="109"/>
      <c r="H601" s="109"/>
      <c r="I601" s="109"/>
      <c r="J601" s="109"/>
    </row>
    <row r="602" spans="1:10" s="4" customFormat="1" x14ac:dyDescent="0.3">
      <c r="A602" s="109"/>
      <c r="B602" s="109"/>
      <c r="C602" s="109"/>
      <c r="D602" s="109"/>
      <c r="E602" s="109"/>
      <c r="F602" s="109"/>
      <c r="G602" s="109"/>
      <c r="H602" s="109"/>
      <c r="I602" s="109"/>
      <c r="J602" s="109"/>
    </row>
    <row r="603" spans="1:10" s="4" customFormat="1" x14ac:dyDescent="0.3">
      <c r="A603" s="109"/>
      <c r="B603" s="109"/>
      <c r="C603" s="109"/>
      <c r="D603" s="109"/>
      <c r="E603" s="109"/>
      <c r="F603" s="109"/>
      <c r="G603" s="109"/>
      <c r="H603" s="109"/>
      <c r="I603" s="109"/>
      <c r="J603" s="109"/>
    </row>
    <row r="604" spans="1:10" s="4" customFormat="1" x14ac:dyDescent="0.3">
      <c r="A604" s="109"/>
      <c r="B604" s="109"/>
      <c r="C604" s="109"/>
      <c r="D604" s="109"/>
      <c r="E604" s="109"/>
      <c r="F604" s="109"/>
      <c r="G604" s="109"/>
      <c r="H604" s="109"/>
      <c r="I604" s="109"/>
      <c r="J604" s="109"/>
    </row>
    <row r="605" spans="1:10" s="4" customFormat="1" x14ac:dyDescent="0.3">
      <c r="A605" s="109"/>
      <c r="B605" s="109"/>
      <c r="C605" s="109"/>
      <c r="D605" s="109"/>
      <c r="E605" s="109"/>
      <c r="F605" s="109"/>
      <c r="G605" s="109"/>
      <c r="H605" s="109"/>
      <c r="I605" s="109"/>
      <c r="J605" s="109"/>
    </row>
    <row r="606" spans="1:10" s="4" customFormat="1" x14ac:dyDescent="0.3">
      <c r="A606" s="109"/>
      <c r="B606" s="109"/>
      <c r="C606" s="109"/>
      <c r="D606" s="109"/>
      <c r="E606" s="109"/>
      <c r="F606" s="109"/>
      <c r="G606" s="109"/>
      <c r="H606" s="109"/>
      <c r="I606" s="109"/>
      <c r="J606" s="109"/>
    </row>
    <row r="607" spans="1:10" s="4" customFormat="1" x14ac:dyDescent="0.3">
      <c r="A607" s="109"/>
      <c r="B607" s="109"/>
      <c r="C607" s="109"/>
      <c r="D607" s="109"/>
      <c r="E607" s="109"/>
      <c r="F607" s="109"/>
      <c r="G607" s="109"/>
      <c r="H607" s="109"/>
      <c r="I607" s="109"/>
      <c r="J607" s="109"/>
    </row>
    <row r="608" spans="1:10" s="4" customFormat="1" x14ac:dyDescent="0.3">
      <c r="A608" s="109"/>
      <c r="B608" s="109"/>
      <c r="C608" s="109"/>
      <c r="D608" s="109"/>
      <c r="E608" s="109"/>
      <c r="F608" s="109"/>
      <c r="G608" s="109"/>
      <c r="H608" s="109"/>
      <c r="I608" s="109"/>
      <c r="J608" s="109"/>
    </row>
    <row r="609" spans="1:10" s="4" customFormat="1" x14ac:dyDescent="0.3">
      <c r="A609" s="109"/>
      <c r="B609" s="109"/>
      <c r="C609" s="109"/>
      <c r="D609" s="109"/>
      <c r="E609" s="109"/>
      <c r="F609" s="109"/>
      <c r="G609" s="109"/>
      <c r="H609" s="109"/>
      <c r="I609" s="109"/>
      <c r="J609" s="109"/>
    </row>
    <row r="610" spans="1:10" s="4" customFormat="1" x14ac:dyDescent="0.3">
      <c r="A610" s="109"/>
      <c r="B610" s="109"/>
      <c r="C610" s="109"/>
      <c r="D610" s="109"/>
      <c r="E610" s="109"/>
      <c r="F610" s="109"/>
      <c r="G610" s="109"/>
      <c r="H610" s="109"/>
      <c r="I610" s="109"/>
      <c r="J610" s="109"/>
    </row>
    <row r="611" spans="1:10" s="4" customFormat="1" x14ac:dyDescent="0.3">
      <c r="A611" s="109"/>
      <c r="B611" s="109"/>
      <c r="C611" s="109"/>
      <c r="D611" s="109"/>
      <c r="E611" s="109"/>
      <c r="F611" s="109"/>
      <c r="G611" s="109"/>
      <c r="H611" s="109"/>
      <c r="I611" s="109"/>
      <c r="J611" s="109"/>
    </row>
    <row r="612" spans="1:10" s="4" customFormat="1" x14ac:dyDescent="0.3">
      <c r="A612" s="109"/>
      <c r="B612" s="109"/>
      <c r="C612" s="109"/>
      <c r="D612" s="109"/>
      <c r="E612" s="109"/>
      <c r="F612" s="109"/>
      <c r="G612" s="109"/>
      <c r="H612" s="109"/>
      <c r="I612" s="109"/>
      <c r="J612" s="109"/>
    </row>
    <row r="613" spans="1:10" s="4" customFormat="1" x14ac:dyDescent="0.3">
      <c r="A613" s="109"/>
      <c r="B613" s="109"/>
      <c r="C613" s="109"/>
      <c r="D613" s="109"/>
      <c r="E613" s="109"/>
      <c r="F613" s="109"/>
      <c r="G613" s="109"/>
      <c r="H613" s="109"/>
      <c r="I613" s="109"/>
      <c r="J613" s="109"/>
    </row>
    <row r="614" spans="1:10" s="4" customFormat="1" x14ac:dyDescent="0.3">
      <c r="A614" s="109"/>
      <c r="B614" s="109"/>
      <c r="C614" s="109"/>
      <c r="D614" s="109"/>
      <c r="E614" s="109"/>
      <c r="F614" s="109"/>
      <c r="G614" s="109"/>
      <c r="H614" s="109"/>
      <c r="I614" s="109"/>
      <c r="J614" s="109"/>
    </row>
    <row r="615" spans="1:10" s="4" customFormat="1" x14ac:dyDescent="0.3">
      <c r="A615" s="109"/>
      <c r="B615" s="109"/>
      <c r="C615" s="109"/>
      <c r="D615" s="109"/>
      <c r="E615" s="109"/>
      <c r="F615" s="109"/>
      <c r="G615" s="109"/>
      <c r="H615" s="109"/>
      <c r="I615" s="109"/>
      <c r="J615" s="109"/>
    </row>
    <row r="616" spans="1:10" s="4" customFormat="1" x14ac:dyDescent="0.3">
      <c r="A616" s="109"/>
      <c r="B616" s="109"/>
      <c r="C616" s="109"/>
      <c r="D616" s="109"/>
      <c r="E616" s="109"/>
      <c r="F616" s="109"/>
      <c r="G616" s="109"/>
      <c r="H616" s="109"/>
      <c r="I616" s="109"/>
      <c r="J616" s="109"/>
    </row>
    <row r="617" spans="1:10" s="4" customFormat="1" x14ac:dyDescent="0.3">
      <c r="A617" s="109"/>
      <c r="B617" s="109"/>
      <c r="C617" s="109"/>
      <c r="D617" s="109"/>
      <c r="E617" s="109"/>
      <c r="F617" s="109"/>
      <c r="G617" s="109"/>
      <c r="H617" s="109"/>
      <c r="I617" s="109"/>
      <c r="J617" s="109"/>
    </row>
    <row r="618" spans="1:10" s="4" customFormat="1" x14ac:dyDescent="0.3">
      <c r="A618" s="109"/>
      <c r="B618" s="109"/>
      <c r="C618" s="109"/>
      <c r="D618" s="109"/>
      <c r="E618" s="109"/>
      <c r="F618" s="109"/>
      <c r="G618" s="109"/>
      <c r="H618" s="109"/>
      <c r="I618" s="109"/>
      <c r="J618" s="109"/>
    </row>
    <row r="619" spans="1:10" s="4" customFormat="1" x14ac:dyDescent="0.3">
      <c r="A619" s="109"/>
      <c r="B619" s="109"/>
      <c r="C619" s="109"/>
      <c r="D619" s="109"/>
      <c r="E619" s="109"/>
      <c r="F619" s="109"/>
      <c r="G619" s="109"/>
      <c r="H619" s="109"/>
      <c r="I619" s="109"/>
      <c r="J619" s="109"/>
    </row>
  </sheetData>
  <sheetProtection algorithmName="SHA-512" hashValue="Y0/P6188SH79MqeNElE8vRzuy8RsdCpt26hy+5XvA5uGJj54YLGe9Qyl+7XS7s/zzkw63Z6AKgueabcwWcYZyg==" saltValue="cccvWS1fxiMyr34LyNcB0A==" spinCount="100000" sheet="1" objects="1" scenarios="1"/>
  <mergeCells count="18">
    <mergeCell ref="J16:J17"/>
    <mergeCell ref="K16:K17"/>
    <mergeCell ref="F7:K7"/>
    <mergeCell ref="A16:A17"/>
    <mergeCell ref="B16:B17"/>
    <mergeCell ref="C16:C17"/>
    <mergeCell ref="D16:D17"/>
    <mergeCell ref="E16:E17"/>
    <mergeCell ref="F16:F17"/>
    <mergeCell ref="G16:G17"/>
    <mergeCell ref="H16:H17"/>
    <mergeCell ref="I16:I17"/>
    <mergeCell ref="A1:K1"/>
    <mergeCell ref="A2:K2"/>
    <mergeCell ref="A3:K3"/>
    <mergeCell ref="A4:K4"/>
    <mergeCell ref="A5:K5"/>
    <mergeCell ref="F6:K6"/>
  </mergeCells>
  <pageMargins left="0.47244094488188981" right="0.11811023622047245" top="0.55118110236220474" bottom="0.43307086614173229" header="0" footer="0"/>
  <pageSetup paperSize="9" scale="90" orientation="landscape" verticalDpi="200" r:id="rId1"/>
  <headerFooter alignWithMargins="0"/>
  <colBreaks count="1" manualBreakCount="1">
    <brk id="11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PPNE5</vt:lpstr>
      <vt:lpstr>PPNE5!Print_Area</vt:lpstr>
      <vt:lpstr>PPNE5!Print_Titles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2025-04-04T16:15:11Z</dcterms:created>
  <dcterms:modified xsi:type="dcterms:W3CDTF">2025-04-04T16:15:56Z</dcterms:modified>
</cp:coreProperties>
</file>